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020"/>
  </bookViews>
  <sheets>
    <sheet name="Portada" sheetId="9" r:id="rId1"/>
    <sheet name="Indice PAO" sheetId="8" r:id="rId2"/>
    <sheet name="I Admi" sheetId="1" r:id="rId3"/>
    <sheet name="II Serv Com." sheetId="2" r:id="rId4"/>
    <sheet name="III Edificios" sheetId="11" r:id="rId5"/>
    <sheet name="III  VIAS COMUN" sheetId="4" r:id="rId6"/>
    <sheet name="III otros proyectos" sheetId="3" r:id="rId7"/>
    <sheet name="Hoja1" sheetId="12" r:id="rId8"/>
  </sheets>
  <definedNames>
    <definedName name="_xlnm.Print_Area" localSheetId="2">'I Admi'!$A$1:$L$50</definedName>
    <definedName name="_xlnm.Print_Area" localSheetId="3">'II Serv Com.'!$A$1:$N$141</definedName>
    <definedName name="_xlnm.Print_Area" localSheetId="5">'III  VIAS COMUN'!$A$1:$I$91</definedName>
    <definedName name="_xlnm.Print_Area" localSheetId="4">'III Edificios'!$A$1:$L$23</definedName>
    <definedName name="_xlnm.Print_Area" localSheetId="6">'III otros proyectos'!$A$1:$H$64</definedName>
    <definedName name="_xlnm.Print_Area" localSheetId="0">Portada!$A$1:$H$26</definedName>
    <definedName name="_xlnm.Print_Titles" localSheetId="3">'II Serv Com.'!$1:$8</definedName>
    <definedName name="_xlnm.Print_Titles" localSheetId="5">'III  VIAS COMUN'!$1:$8</definedName>
    <definedName name="_xlnm.Print_Titles" localSheetId="6">'III otros proyectos'!$1:$9</definedName>
  </definedNames>
  <calcPr calcId="162913"/>
</workbook>
</file>

<file path=xl/calcChain.xml><?xml version="1.0" encoding="utf-8"?>
<calcChain xmlns="http://schemas.openxmlformats.org/spreadsheetml/2006/main">
  <c r="L10" i="4" l="1"/>
  <c r="L11" i="4"/>
  <c r="L12" i="4"/>
  <c r="L8" i="4"/>
  <c r="M8" i="4" s="1"/>
  <c r="L9" i="4"/>
  <c r="C6" i="12"/>
  <c r="D59" i="3" l="1"/>
  <c r="D45" i="3"/>
  <c r="E87" i="4"/>
  <c r="E69" i="4"/>
  <c r="E45" i="4"/>
  <c r="E31" i="4"/>
  <c r="E42" i="4"/>
  <c r="H17" i="11"/>
  <c r="F20" i="11" s="1"/>
  <c r="A5" i="12" s="1"/>
  <c r="C5" i="12" s="1"/>
  <c r="C62" i="3" l="1"/>
  <c r="A8" i="12" s="1"/>
  <c r="C8" i="12" s="1"/>
  <c r="E89" i="4"/>
  <c r="E46" i="4"/>
  <c r="D91" i="4" l="1"/>
  <c r="A7" i="12" s="1"/>
  <c r="L46" i="4"/>
  <c r="A22" i="9"/>
  <c r="C7" i="12" l="1"/>
  <c r="A4" i="12"/>
  <c r="D4" i="12"/>
  <c r="G47" i="1"/>
  <c r="J45" i="1"/>
  <c r="A3" i="4" l="1"/>
  <c r="A3" i="8" l="1"/>
  <c r="A15" i="9"/>
  <c r="J59" i="2" l="1"/>
  <c r="J139" i="2" s="1"/>
  <c r="A3" i="12" s="1"/>
  <c r="J23" i="1"/>
  <c r="J47" i="1" s="1"/>
  <c r="A2" i="12" s="1"/>
  <c r="D2" i="12" s="1"/>
  <c r="A60" i="2"/>
  <c r="A137" i="2" s="1"/>
  <c r="A18" i="11" s="1"/>
  <c r="D3" i="12" l="1"/>
  <c r="A9" i="12"/>
  <c r="A12" i="12" s="1"/>
  <c r="F139" i="2"/>
  <c r="A3" i="2"/>
  <c r="A3" i="3" l="1"/>
</calcChain>
</file>

<file path=xl/sharedStrings.xml><?xml version="1.0" encoding="utf-8"?>
<sst xmlns="http://schemas.openxmlformats.org/spreadsheetml/2006/main" count="823" uniqueCount="382">
  <si>
    <t>MUNICIPALIDAD DE JIMÉNEZ</t>
  </si>
  <si>
    <t>Nombre y Ubicación del Proyecto</t>
  </si>
  <si>
    <t>Descripción de la Obra</t>
  </si>
  <si>
    <t>Monto Presupuestado</t>
  </si>
  <si>
    <t>Plazo Estimado</t>
  </si>
  <si>
    <t>Estimación Realización</t>
  </si>
  <si>
    <t>Detalle</t>
  </si>
  <si>
    <t>Intervención</t>
  </si>
  <si>
    <t>Anual</t>
  </si>
  <si>
    <t>Emergencias Cantonales</t>
  </si>
  <si>
    <t>Departamento proponente: ALCALDÍA MUNICIPAL</t>
  </si>
  <si>
    <t>Recolección de Basura</t>
  </si>
  <si>
    <t>Mantenimiento de Caminos y Calles</t>
  </si>
  <si>
    <t>Cementerios</t>
  </si>
  <si>
    <t>Parques y Obras de Ornato</t>
  </si>
  <si>
    <t>23,025 metros cuadrados</t>
  </si>
  <si>
    <t>Acueductos</t>
  </si>
  <si>
    <t>Educativos y Culturales</t>
  </si>
  <si>
    <t>Realizar actividades educativas y culturales celebrando fechas importantes, con la participación ciudadana</t>
  </si>
  <si>
    <t>Depósito y Tratamiento de Basura</t>
  </si>
  <si>
    <t>Protección del Medio Ambiente</t>
  </si>
  <si>
    <t>TOTAL</t>
  </si>
  <si>
    <t>Administración General</t>
  </si>
  <si>
    <t>Admnistrar los recursos del Gobierno Local en foma eficiente, proponiendose a lograr la ejecución de todos los proyectos, en base a la gestión recaudadora y generadora de servicios</t>
  </si>
  <si>
    <t>Ralizar las transferencias que el ordenamiento jurídico obliga a las municipalidades a transferirle recursos a otras intituciones y organismos públicos</t>
  </si>
  <si>
    <t>Registro de Deudas, Fondo y Transferencias</t>
  </si>
  <si>
    <t>Pág 1</t>
  </si>
  <si>
    <t>Pág 2</t>
  </si>
  <si>
    <t>Pág 3</t>
  </si>
  <si>
    <t>Realizar proyectos y actividades de mejora ambiental de los distritos de Juan Viñas y Pejibaye con recursos del Timbre Pro-Parques Nacionales.</t>
  </si>
  <si>
    <t>ANUAL</t>
  </si>
  <si>
    <t>SERVICIOS</t>
  </si>
  <si>
    <t>MATERIALES Y SUMINISTROS</t>
  </si>
  <si>
    <t>2 MESES</t>
  </si>
  <si>
    <t>I SEMESTRE</t>
  </si>
  <si>
    <t>II SEMESTRE</t>
  </si>
  <si>
    <t>MEJORAMIENTO INFORMÁTICO</t>
  </si>
  <si>
    <t>Seguir atendiendo el servicio de mantenimiento y mejorar de parques y zonas verdes en los distritos de Juan Viñas y Pejibaye</t>
  </si>
  <si>
    <t>COMPRA DE MAQUINARIA MUNICIPAL</t>
  </si>
  <si>
    <t>500 m</t>
  </si>
  <si>
    <t>Origen de los recursos</t>
  </si>
  <si>
    <t>REMUNERACIONES</t>
  </si>
  <si>
    <t>12 MESES</t>
  </si>
  <si>
    <t>Realizar la contratación de servicios profesionales para proyectos específicos, así como gastos generales de pago de seguros de vehículos, electricidad, teléfono y el mantenimiento y reparación de las oficinas de la Unidad Técnica</t>
  </si>
  <si>
    <t>Comprar los insumos necesarios para las labores administrativas de la Unidad Técnica durante todo el año</t>
  </si>
  <si>
    <t>BIENES DURADEROS</t>
  </si>
  <si>
    <t>Comprar los equipos necesarios para las labores operativas de la Unidad Técnica durante todo el año</t>
  </si>
  <si>
    <t>INFRAESTRUCTURA VIAL</t>
  </si>
  <si>
    <t>MANTENIMIENTO DE CAMINOS DEL DISTRITO DE JUAN VIÑAS</t>
  </si>
  <si>
    <t>3 MESES</t>
  </si>
  <si>
    <t>MANTENIMIENTO DE CAMINOS DEL DISTRITO DE PEJIBAYE</t>
  </si>
  <si>
    <t>Atender las necesidades de Ejecución de Obras de  Mantenimiento en los caminos públicos del distrito de Pejibaye</t>
  </si>
  <si>
    <t>PROMOCIÓN SOCIAL</t>
  </si>
  <si>
    <t>ATENCIÓN DE EMERGENCIAS CANTONALES</t>
  </si>
  <si>
    <t>INFRAESTRUCTURA COMUNAL JUAN VIÑAS</t>
  </si>
  <si>
    <t>INFRAESTRUCTURA COMUNAL PEJIBAYE</t>
  </si>
  <si>
    <t>Actividades de gestión y labor operativa administrativa general.</t>
  </si>
  <si>
    <t>Auditoría Interna</t>
  </si>
  <si>
    <t>Procurar el mejor control de los recursos municipales a traves de la práctica continua de estudios y analisis de las situaciones presentadas.</t>
  </si>
  <si>
    <t>Aseo de Vías y Sitios Públicos</t>
  </si>
  <si>
    <t>Brindar el servicio de Aseo de vías y sitios públicos en los doistritos de Juan Viñas y Pejibaye</t>
  </si>
  <si>
    <t>500 sacos de abono orgánico</t>
  </si>
  <si>
    <t>Enviar cobros mensuales a los contribuyentes con el objetivo de mejorar la recaudacion mensual de los servicios con la idea de brindar un servicio eficiente a todos los usuarios, para no presentar ningun tipo de deficit en el periodo</t>
  </si>
  <si>
    <t>Departamento proponente: Intendencia Municipal</t>
  </si>
  <si>
    <r>
      <t xml:space="preserve">PROGRAMA I         ADMINISTRACIÓN        </t>
    </r>
    <r>
      <rPr>
        <b/>
        <i/>
        <u/>
        <sz val="12"/>
        <rFont val="Arial"/>
        <family val="2"/>
      </rPr>
      <t>JIMÉNEZ</t>
    </r>
  </si>
  <si>
    <r>
      <t xml:space="preserve">PROGRAMA I         ADMINISTRACIÓN  </t>
    </r>
    <r>
      <rPr>
        <b/>
        <i/>
        <u/>
        <sz val="12"/>
        <rFont val="Arial"/>
        <family val="2"/>
      </rPr>
      <t>TUCURRIQUE</t>
    </r>
  </si>
  <si>
    <t>TOTAL CONSOLIDADO PROGRAMA I</t>
  </si>
  <si>
    <t>Servicio de Aseo de Vías y Sitios Públicos</t>
  </si>
  <si>
    <t>Limpiar un total de 1,600 metros lineales por dia para un total de 8.000 metros lineales por semana .</t>
  </si>
  <si>
    <t>Recolección Basura</t>
  </si>
  <si>
    <t>Desarrollar un servicio de recolección de basura fijo y puntual, para el acarreo de desechos sólidos, para evitar la acumulación de desechos sólidos en hogares, comercios, oficinas e instituciones, dicho servicio se brinda  los miércoles, cuyo objetivo es mantener la limpieza de basura en el Distrito</t>
  </si>
  <si>
    <t>Recoger un total de 13 toneladas por semana, para un total de un viaje  por semana, para un total de 675 toneladas de desechos al año.</t>
  </si>
  <si>
    <t>Semestral</t>
  </si>
  <si>
    <t xml:space="preserve">Realizar una fumigación en el centro de acopio y alrededores </t>
  </si>
  <si>
    <t>Realizar una fumigación una vez al mes.</t>
  </si>
  <si>
    <t>Brindar mantenimiento una vez por mes</t>
  </si>
  <si>
    <t>Cementerio</t>
  </si>
  <si>
    <t xml:space="preserve">Mejorar el proceso de reciclaje en el Distrito de Tucurrique </t>
  </si>
  <si>
    <t>Atención Emergencias Cantonales</t>
  </si>
  <si>
    <t>Atender cualquier emergencia que se de en el paso o cortes de agua en algun camino vecinal para mantener la comunicación en los diferentes caminos del distrito</t>
  </si>
  <si>
    <r>
      <t xml:space="preserve">PROGRAMA II         SERVICIOS COMUNALES        </t>
    </r>
    <r>
      <rPr>
        <b/>
        <i/>
        <u/>
        <sz val="12"/>
        <rFont val="Arial"/>
        <family val="2"/>
      </rPr>
      <t>JIMÉNEZ</t>
    </r>
  </si>
  <si>
    <t>TOTAL CONSOLIDADO PROGRAMA II</t>
  </si>
  <si>
    <r>
      <t xml:space="preserve">  PROGRAMA  III    OTROS PROYECTOS             </t>
    </r>
    <r>
      <rPr>
        <b/>
        <i/>
        <u/>
        <sz val="12"/>
        <rFont val="Arial"/>
        <family val="2"/>
      </rPr>
      <t>JIMÉNEZ</t>
    </r>
  </si>
  <si>
    <t>9 transferencias</t>
  </si>
  <si>
    <t>Analizar y procesar denuncias, elaborar y presentar informes al Concejo Municipal y a la Contraloría General de la República.</t>
  </si>
  <si>
    <t>12 meses</t>
  </si>
  <si>
    <t>600 m</t>
  </si>
  <si>
    <t>CAMINO SAN JOAQUÍN PEJIBAYE (3-04-094)</t>
  </si>
  <si>
    <t>Mediante la conservación vial participativa sufragar gastos en: realización de charlas a comités de caminos, programa formación escolar, charlas a nuevas autoridades del cantón y actividades de capacitación</t>
  </si>
  <si>
    <t>10 transferencias</t>
  </si>
  <si>
    <t>Recoger por un dia  por semana el material de reciaje</t>
  </si>
  <si>
    <t>MONTO TOTAL   OTROS PROYECTOS *JIMÉNEZ*</t>
  </si>
  <si>
    <t>Atender las necesidades de Ejecución de Obras de  Mantenimiento en los caminos públicos del distrito de Juan Viñas</t>
  </si>
  <si>
    <t>Mantenimientos periódicos a realizar como parte de los proyecos MOPT-BID</t>
  </si>
  <si>
    <t>800 m</t>
  </si>
  <si>
    <t>1.1 km</t>
  </si>
  <si>
    <t>Atención de situaciones imprevistas en caminos durante el año 2017</t>
  </si>
  <si>
    <t xml:space="preserve">Compromisos adquiridos para el pago de intereses por la compra de maquinaria municipal </t>
  </si>
  <si>
    <t>2  Actividades varias culturales</t>
  </si>
  <si>
    <t>2  Actividades varias deportivas</t>
  </si>
  <si>
    <t>2  Actividades varias</t>
  </si>
  <si>
    <t>5 Situaciones emergentes varias</t>
  </si>
  <si>
    <t>Dotar de contenido econòmico para el pago de de poliza de riesgo laboral.</t>
  </si>
  <si>
    <t>Realizar un sòlo pago al año</t>
  </si>
  <si>
    <t>100 m</t>
  </si>
  <si>
    <t>INDICE</t>
  </si>
  <si>
    <t xml:space="preserve">Página </t>
  </si>
  <si>
    <t>PRESUPUESTO CONSOLIDADO</t>
  </si>
  <si>
    <t>PLAN OPERATIVO</t>
  </si>
  <si>
    <t>LEY 8114 y 9329</t>
  </si>
  <si>
    <t>Rehabilitación de la superficie de rodamiento, por medio de la colocación de una capa granular y sustitución de estructuras de drenaje dañadas</t>
  </si>
  <si>
    <t>Mejoramiento de la superficie de rodamiento, por medio de la colocación de una carpeta asfáltica delgada y sustitución de estructuras de drenaje dañadas</t>
  </si>
  <si>
    <t>4 emerg</t>
  </si>
  <si>
    <t>FINANCIAMIENTO DE PROYECTOS DE INVERSIÓN VIAL</t>
  </si>
  <si>
    <t>Compromisos adquiridos para el pago de intereses y amortización para la ejecución de proyectos de inversión vial</t>
  </si>
  <si>
    <t>TRIMESTRAL</t>
  </si>
  <si>
    <t>Financiamiento BPDC</t>
  </si>
  <si>
    <t>1,522 contribuyentes</t>
  </si>
  <si>
    <t>Pág 4</t>
  </si>
  <si>
    <r>
      <t xml:space="preserve">PROGRAMA III                   VÍAS DE COMUNICACIÓN                  </t>
    </r>
    <r>
      <rPr>
        <b/>
        <i/>
        <u/>
        <sz val="12"/>
        <rFont val="Arial"/>
        <family val="2"/>
      </rPr>
      <t>JIMÉNEZ</t>
    </r>
  </si>
  <si>
    <t>Atender las necesidades de proyectos en el distrito de Juan Viñas</t>
  </si>
  <si>
    <t>200 m2</t>
  </si>
  <si>
    <t>350 m</t>
  </si>
  <si>
    <t>Atender las necesidades de proyectos en el distrito de Pejibaye.</t>
  </si>
  <si>
    <t>75 m</t>
  </si>
  <si>
    <t>ACCESO A PERSONAS CON DISCAPACIDAD</t>
  </si>
  <si>
    <t>Atención a la accesibilidad de las personas con alguna discapacidad</t>
  </si>
  <si>
    <t>PROYECTO INVERSIÓN CEMENTERIO</t>
  </si>
  <si>
    <t>SERVICIO CEMENTERIO</t>
  </si>
  <si>
    <t>PROYECTO INVERSIÓN ASEO DE VÍAS</t>
  </si>
  <si>
    <t>SERVICIO ASEO DE VÍAS</t>
  </si>
  <si>
    <t>PROYECTO INVERSIÓN RECOLECCIÓN BASURA</t>
  </si>
  <si>
    <t>SERVICIO DE RECOLECCIÓN DE BASURA</t>
  </si>
  <si>
    <t>PROYECTO INVERSION PARQUES Y ORNATO</t>
  </si>
  <si>
    <t>SERVCIO DE PARQUES Y ORNATO</t>
  </si>
  <si>
    <t>Pág 6</t>
  </si>
  <si>
    <t>Administración General (Audirtoría Interna)</t>
  </si>
  <si>
    <t>Cumplir con lo establecido en la Ley 8173, artículo 8 de la Ley de los Concejos Municipales de Distrito</t>
  </si>
  <si>
    <t xml:space="preserve">Realizar  pago de póliza de riegos laborales del Concejo municipal de Tucurrique. </t>
  </si>
  <si>
    <t>Dotar de contenido económico para realizar los pagos correspondientes a corriente eléctrica y servicios telefónicos</t>
  </si>
  <si>
    <t>Realizar 12 pagos al año,</t>
  </si>
  <si>
    <t>Dotar de contenido económico para pago de viáticos y transporte a empleados municipales</t>
  </si>
  <si>
    <t>Pago de viáticos</t>
  </si>
  <si>
    <t>Mejorar el proceso de recaudacion   y disminuri el pendiente de cobro para el buen desempeño del servicio.</t>
  </si>
  <si>
    <t xml:space="preserve">Pago de serivicios jurìdicos </t>
  </si>
  <si>
    <t>Dotar de contenido económico para realizar los pagos correspondientes al servicio de agua en centro de acopio</t>
  </si>
  <si>
    <t>Dotar de contenido económico para la compra de materiales de oficina, productos de papel, y bolsas plásticas para el buen desempeño del servicio,</t>
  </si>
  <si>
    <t xml:space="preserve">Realizar dos compras al año </t>
  </si>
  <si>
    <t>Aportes en Especie para Servicios y Proyectos comunales</t>
  </si>
  <si>
    <t>Departamento proponente: INTENDENCIA  MUNICIPAL</t>
  </si>
  <si>
    <t>Préstamo compra maquinaria IFAM</t>
  </si>
  <si>
    <t>Pág 7</t>
  </si>
  <si>
    <t>Brindar mantenimiento de caminos y calles con recursos del impuesto al ruedo</t>
  </si>
  <si>
    <t>Continuar con el  mantenimiento del cementerio municipal del distrito de Juan Viñas</t>
  </si>
  <si>
    <t>Brindar la prestación del servicios de agua potable en el distrito de Juan Viñas</t>
  </si>
  <si>
    <t>Dar seguimiento al proyecto sobre el tratamiento de residuos sólidos orgánicos en los distritos de Juan Viñas y Pejibaye</t>
  </si>
  <si>
    <t>Alquiler maquinaria y equipo, materiales asfálticos; para atender situaciones de emergencia que se presenten en los distrito de Juan Viñas y Pejibaye.</t>
  </si>
  <si>
    <t xml:space="preserve">Metas Programa I Consolidado </t>
  </si>
  <si>
    <t>Metas Programa II Consolidado</t>
  </si>
  <si>
    <t>Metas Programa III Consolidado *Vías de Comunicación*</t>
  </si>
  <si>
    <t>Metas Programa III Consolidado *Otros Proyectos*</t>
  </si>
  <si>
    <t xml:space="preserve">CONCEJO MUNICIPAL DEL DISTRITO DE TUCURRIQUE </t>
  </si>
  <si>
    <t>PLAN ANUAL OPERATIVO  PRESUPUESTO ORDINARIO   2019</t>
  </si>
  <si>
    <t xml:space="preserve">Admnistrar los recursos del Gobierno Local en foma eficiente, proponiendose a lograr la ejecución de todos los proyectos, en base a la gestión recaudadora y generadora de servicios. </t>
  </si>
  <si>
    <t>Brindar el servicio de recolección de desechos sólidos clasificados  en los distritos de Juan Viñas y Pejibaye</t>
  </si>
  <si>
    <t>Aproximadamente 18.510 metros lineales</t>
  </si>
  <si>
    <t>Aproximadamente 2,835 contribuyentes</t>
  </si>
  <si>
    <t>50 jornales ocasionales</t>
  </si>
  <si>
    <t>2,350 metros cuadrados</t>
  </si>
  <si>
    <t>Brindar el servicio de depósito y tratamiento de desechos sólidos clasificados  en los distritos de Juan Viñas y Pejibaye</t>
  </si>
  <si>
    <t>PROGRAMA II         SERVICIOS COMUNALES</t>
  </si>
  <si>
    <t>Incrementar y desarrollar un servicio eficiente, sotenible y duradero en lo que respecta al servicio de aseo de Vias y sittio públicos, para evitar la ploriferación de malos olores, plagas y eliminar los residuos sólidos presentes en las vias,</t>
  </si>
  <si>
    <t>Dotar al servicio de aseo de vías con bolsas  para su mejor desempeño y rendimiento.</t>
  </si>
  <si>
    <t>Realizar dos compras al año en bolsas para recolección de residuos</t>
  </si>
  <si>
    <t>Se implementara el proceso de reciclaje, para cumplir con lo establecido por ley, y poder darle una viabilidad mas amplia al vertedero municipal.</t>
  </si>
  <si>
    <t>Brindar una mejor presentacion y ornato del cementerio municipal, realizando una chapea y limpieza de ornato en  dicho cementerio,</t>
  </si>
  <si>
    <t>Realizar una compra de bolsas para recoleccion material de reciclje.</t>
  </si>
  <si>
    <t>Colacación de 10 alcantarillas en cortes o paso de agua.</t>
  </si>
  <si>
    <t xml:space="preserve">Dotar de contenido económico para la compra de repuestos y combustibles, para la Cruz Roja del Distrito de Tucurrique </t>
  </si>
  <si>
    <t>Realizar 6 compras de combustilbles y repuestos al año</t>
  </si>
  <si>
    <t>Cancelar lo correspondiente a salarios de los funcionarios de la Unidad Técnica durante todo el año 2019. Se incluye la contratación de un ingeniero ambiental de tiempo completo en servicios especiales, según lo dictaminado en los nuevos reglamentos de las leyes 8114 y 9329</t>
  </si>
  <si>
    <t>Atender las necesidades de los caminos de los distritos de Juan Viñas y Pejibaye, durante el año 2019</t>
  </si>
  <si>
    <t>3000 m</t>
  </si>
  <si>
    <t>20000 m</t>
  </si>
  <si>
    <t>ASFALTADO CAMINO LA CHANCHA (3-04-100) RAMAL CP</t>
  </si>
  <si>
    <t>Mejoramiento de la superficie de rodamiento, por medio de la colocación de una carpeta asfáltica delgada y sustitución de estructuras de drenaje dañadas entre la Ruta Nacional 10 y el camino principal La Chancha</t>
  </si>
  <si>
    <t>RECARPETEO Y OTRAS OBRAS CAMINO EL INGENIO III ETAPA (3-04-075)</t>
  </si>
  <si>
    <t>Mejoramiento de la superficie de rodamiento, por medio de la colocación de una carpeta asfáltica delgada, sustitución de estructuras de drenaje dañadas. Construcción de puente peatonal a la altura del río La Maravilla</t>
  </si>
  <si>
    <t>CAMINO CALLEJÓN (3-04-102)</t>
  </si>
  <si>
    <t>2100 m</t>
  </si>
  <si>
    <t>RECARPETEO CALLES URBANAS EL INVU (3-04-110)</t>
  </si>
  <si>
    <t>Recarpeteo de la calle posterior en Urbanización El INVU (cafetal) y mejoras en sistemas de drenaje del sector</t>
  </si>
  <si>
    <t>350m</t>
  </si>
  <si>
    <t>ASFALTADO CALLES URBANAS SAN MARTÍN (3-04-103)</t>
  </si>
  <si>
    <t>RECARPETEO CALLE LAS NEGRAS</t>
  </si>
  <si>
    <t>Recarpeteo de la calle Las Negras y mejoras en sistemas de drenaje del sector</t>
  </si>
  <si>
    <t>ASFALTADO CAMINO SAN MARTÍN-ENTRONQUE LOS RECUERDOS (3-04-020)</t>
  </si>
  <si>
    <t>ASFALTADO CALLES URBANAS SANTA MARTA (3-04-109)</t>
  </si>
  <si>
    <t>400 m</t>
  </si>
  <si>
    <t>MEJORAS CALLES URBANAS BUENOS AIRES I ETAPA (3-04-114)</t>
  </si>
  <si>
    <t>200 m</t>
  </si>
  <si>
    <t>1 compra</t>
  </si>
  <si>
    <t>20000m</t>
  </si>
  <si>
    <t>RECARPETEO CALLES URBANAS PEJIBAYE CENTRO III ETAPA (3-04-043)</t>
  </si>
  <si>
    <t>300 m</t>
  </si>
  <si>
    <t>RELASTREO CAMINO TAQUE TAQUE ABAJO (3-04-004)</t>
  </si>
  <si>
    <t>RELASTREO CAMINO LA ESPERANZA I ETAPA (3-04-007)</t>
  </si>
  <si>
    <t>2500 m</t>
  </si>
  <si>
    <t>REHABILITACIÓN CAMINOS SAN FRANCISCO-TAUS VIEJO-LA LUCHA</t>
  </si>
  <si>
    <t>Alquiler de maquinaria para asegurar la transitabilidad de este camion</t>
  </si>
  <si>
    <t>1 MES</t>
  </si>
  <si>
    <t>MEJORAS SISTEMA DE DRENAJE CAMINO LA PONCIANA-AEROPUERTO (3-04-052)</t>
  </si>
  <si>
    <t>Sustitución de elementos de drenaje dañados a lo largo del camino</t>
  </si>
  <si>
    <t>RELASTREO CAMINO TAQUE TAQUE ARRIBA (3-04-077)</t>
  </si>
  <si>
    <t>RELASTREO CAMINO EL CHUCUYO (3-04-009)</t>
  </si>
  <si>
    <t>ASFALTADO CALLES URBANAS EL HUMO SECTOR LAS AMÉRICAS-2 DE JULIO (3-04-042)</t>
  </si>
  <si>
    <t xml:space="preserve">Mejoramiento de la superficie de rodamiento por medio de la colocación de una carpeta asfáitlca delgada y sustitución de elementos de drenaje </t>
  </si>
  <si>
    <t>MANTENIMIENTO PUENTE SAN MARTÍN EL HUMO</t>
  </si>
  <si>
    <t xml:space="preserve">Reconstrucción losa de concreto de la superficie de ruedo del puente ubicado en el camino San Martín </t>
  </si>
  <si>
    <t>12 m</t>
  </si>
  <si>
    <t>PLAN DE MANTENIMIENTO MAQUINARIA</t>
  </si>
  <si>
    <t>Compromisos adquiridos para el amantenimiento de maquinaria municipal con recursos del superavit del préstamo del IFAM</t>
  </si>
  <si>
    <t xml:space="preserve">LEY 8114 y 9329, </t>
  </si>
  <si>
    <t>Departamento proponente: UNIDAD TECNICA GESTION VIAL MUNICIPAL</t>
  </si>
  <si>
    <t>TOTAL VÍAS DE COMUNICACIÓN   JIMÉNEZ</t>
  </si>
  <si>
    <t>DIRECCIÓN TÉCNICA</t>
  </si>
  <si>
    <t>MEJORAS SISTEMA DE ALCANTARILLADO JUAN VIÑAS CENTRO</t>
  </si>
  <si>
    <t>Mejoras en el sistema de conducción de aguas pluviales de Juan Viñas Centro</t>
  </si>
  <si>
    <t>50 m</t>
  </si>
  <si>
    <t>CONSTRUCCIÓN PUENTE PEATONAL EL RASTRO</t>
  </si>
  <si>
    <t>Construcción de un puente peatonal sobre el Río La Maravilla de Juan Viñas</t>
  </si>
  <si>
    <t>20 m</t>
  </si>
  <si>
    <t>MEJORAS GRADAS PARQUECITO INGENIO</t>
  </si>
  <si>
    <t>Reparación y mejoras gradas parquecito del Ingenio de Juan Viñas</t>
  </si>
  <si>
    <t>MEJORAS ANTIGUO CEN SAN MARTÍN</t>
  </si>
  <si>
    <t>Reparación y remodelación de las antiguas instalaciones del Cen de San Martín</t>
  </si>
  <si>
    <t>42 m2</t>
  </si>
  <si>
    <t>MEJORAS PARQUE SAN CRISTÓBAL LA VICTORIA</t>
  </si>
  <si>
    <t>Mejoras de las áreas comunales ubicadas en el parque de San Cristóbal La Victoria</t>
  </si>
  <si>
    <t>100 m2</t>
  </si>
  <si>
    <t>CONSTRUCCIÓN PUENTE PEATONAL EL PLAZA VIEJA</t>
  </si>
  <si>
    <t>Construcción de un puente peatonal sobre el Río Pejibaye</t>
  </si>
  <si>
    <t>60 m</t>
  </si>
  <si>
    <t>CONSTRUCCIÓN DE ACERAS JURAY-ORIENTE</t>
  </si>
  <si>
    <t>Construcción de una acera desde Juray hasta el Puente sobre el Río Pejibaye</t>
  </si>
  <si>
    <t>MEJORAS LOSA DE CONCRETO BASQUETBALL PEJIBAYE</t>
  </si>
  <si>
    <t>Reconstrucción de la losa de concreto en la cancha de basquetball en Pejibaye Centro</t>
  </si>
  <si>
    <t>350 m2</t>
  </si>
  <si>
    <t>TECHADO CANCHA MULITUSOS SAN ANTONIO EL HUMO</t>
  </si>
  <si>
    <t>Compra de materiales metálicos para la construcción del techado de la cancha multiusos</t>
  </si>
  <si>
    <t>150 m2</t>
  </si>
  <si>
    <t>CONSTRUCCIÓN NICHO COMUNAL CEMENTERIO PEJIBAYE</t>
  </si>
  <si>
    <t>Construcción de un nicho comunitario en el cementerio de Pejibaye</t>
  </si>
  <si>
    <t>6 m2</t>
  </si>
  <si>
    <t>MEJORAS ACCESO SALÓN COMUNAL SAN JOAQUÍN</t>
  </si>
  <si>
    <t>Mejoras en las aceras de acceso al Salón comunal de San Joaquín de Pejibaye</t>
  </si>
  <si>
    <t>30 m</t>
  </si>
  <si>
    <t>Sufragar los compromisos adquiridos por la compra de maquianaria y equipo para la atención del servicio</t>
  </si>
  <si>
    <t>Compra de equipo de cómputo para mejorar la eficiencia del servicio</t>
  </si>
  <si>
    <t>1 un</t>
  </si>
  <si>
    <t>PROYECTO INVERSIÓN TRATAMIENTO BASURA</t>
  </si>
  <si>
    <t>SERVICIO DE TRATAMIENTO DE BASURA</t>
  </si>
  <si>
    <t>Mejoramiento de la losa de concreto de acceso al Cementerio</t>
  </si>
  <si>
    <t>50 m2</t>
  </si>
  <si>
    <t>Reconstrucción de caños en Juan Viñas centro</t>
  </si>
  <si>
    <t>250 m</t>
  </si>
  <si>
    <t>Mantenimiento del sistema eléctrico y pintura del Parque Ramón Ballestero</t>
  </si>
  <si>
    <t>750 m2</t>
  </si>
  <si>
    <t>PROYECTO INVERSION ACUEDUCTO</t>
  </si>
  <si>
    <t>PROYECTO INVERSION HIDRANTES</t>
  </si>
  <si>
    <t>Pago de amortización prestamo compra y colocación de medidores</t>
  </si>
  <si>
    <t>Pago de amortización prestamo estudio técnico mejora instalación de hidrantes y compra de materiales</t>
  </si>
  <si>
    <t>SERVCIO DE ACUEDUCTO</t>
  </si>
  <si>
    <t>ANULA</t>
  </si>
  <si>
    <t xml:space="preserve">Atender gastos necesarios para el mejoramiento del manejo de la información municipal </t>
  </si>
  <si>
    <t>12 mess</t>
  </si>
  <si>
    <t>PROGRAMA III</t>
  </si>
  <si>
    <t>Area Estratégica</t>
  </si>
  <si>
    <t>INFRAESTRUCTURA</t>
  </si>
  <si>
    <t>Mantenimiento Edificio Municipal, pintado, cambio de piso salón sesiones por levantamiento y compra de mobiliario para salón,</t>
  </si>
  <si>
    <t>SEMESTRAL</t>
  </si>
  <si>
    <t xml:space="preserve">Construcción de Salón comunal en el Congo de Tucurrique </t>
  </si>
  <si>
    <t xml:space="preserve">Mantenimiento  consultorio médico  EBAIS San Miguel de Tucurrique (Casa del Doctor) </t>
  </si>
  <si>
    <t>DESARROLLO INSTITUCIONAL</t>
  </si>
  <si>
    <t>Inspección de proyectos, caminos vecinales, con la compra de combustibles y lubricantes, y respuestos</t>
  </si>
  <si>
    <t xml:space="preserve">Mejoramiento de sistema informático </t>
  </si>
  <si>
    <t>EDIFICIOS</t>
  </si>
  <si>
    <t>SUBTOTAL RECURSOS LEY 8114 // 9329  JIMÉNEZ</t>
  </si>
  <si>
    <t>SUBTOTAL RECURSOS FINANCIAMIENTO BPDC PROYECTOS GESTIÓN VIAL  JIMÉNEZ</t>
  </si>
  <si>
    <t>SUBTOTAL RECURSOS SUPERAVIT FINANCIAMIENTO IFAM COMPRA DE MAQUINARIA  GESTIÓN VIAL  JIMÉNEZ</t>
  </si>
  <si>
    <t>Se incluye contenido económico en jornales para la limpieza y descuaje de rondas en caminos vecinales</t>
  </si>
  <si>
    <t>12 Meses</t>
  </si>
  <si>
    <t>Semestre</t>
  </si>
  <si>
    <t>I-II Semestre</t>
  </si>
  <si>
    <t>Servicios: se refuerza el servicio de energía eléctrica y telecomunicaciones</t>
  </si>
  <si>
    <t>4 Pagos</t>
  </si>
  <si>
    <t>Mes</t>
  </si>
  <si>
    <t>II Semestre</t>
  </si>
  <si>
    <t>Se refuerzan los reglones de Transporte y Viáticos dentro del país para el pago de los mismos</t>
  </si>
  <si>
    <t>6 Pagos</t>
  </si>
  <si>
    <t>3 Meses</t>
  </si>
  <si>
    <t>Se refuerzan los renglones de seguros y  deducibles de póliza de vehículos para la seguridad y protección de vehículos</t>
  </si>
  <si>
    <t>2 pagos</t>
  </si>
  <si>
    <t>Se refuerza el renglón de combustibles para su compra y realizar inspecciones y mantenimiento en caminos vecinales</t>
  </si>
  <si>
    <t xml:space="preserve">12 compra </t>
  </si>
  <si>
    <t>Se refuerzan los renglones de herramientas y repuestos para suplir las herramiientas necesarias para el buen desempeño y compra de repuestos</t>
  </si>
  <si>
    <t xml:space="preserve">Se refuerzan el renglón de Otros materiales y productos en el uso de construcción para compra de cintas métricas, </t>
  </si>
  <si>
    <t xml:space="preserve">Se refuerzan los renglones de útiles y materiales de oficina , productos de papel, textiles y útiles de limpieza para el buen desempeño y compra de materiales </t>
  </si>
  <si>
    <t>6 compras</t>
  </si>
  <si>
    <t>Compra de equipo informatico y equipo para campo en el área de ingenieria</t>
  </si>
  <si>
    <t>3 compras</t>
  </si>
  <si>
    <t>Atender emergencias en las vías cantonales (alquiler de maquinaria, rehabilitación de pasos de alcantarillas, reparación de cabezales, etc.)</t>
  </si>
  <si>
    <t xml:space="preserve">Colocación de señalización vial vertical y horizontal Camino Calles Urbanas Las Vueltas. 3-04-063 </t>
  </si>
  <si>
    <t>2,9KM</t>
  </si>
  <si>
    <t>I Semestre</t>
  </si>
  <si>
    <t>Colocación de señalización vial vertical y horizontal San Miguel No. 3-04-030</t>
  </si>
  <si>
    <t>1,900 mtr</t>
  </si>
  <si>
    <t>1 mes</t>
  </si>
  <si>
    <t xml:space="preserve">Colocación de señalización vial vertical y horizontal San Joaquín.  No. 3-04-039 </t>
  </si>
  <si>
    <t>1000 mtr</t>
  </si>
  <si>
    <t>Colocación de carpeta asfáltica en 1.00km y señalización vial vertical y horizontal en 3.5km Calles Urbanas Tucurrique Centro. No. 3-04-041 /</t>
  </si>
  <si>
    <t>5,000 mtr</t>
  </si>
  <si>
    <t>2 meses</t>
  </si>
  <si>
    <t xml:space="preserve">Colocación de carpeta asfáltica en 1.00km y señalización vial vertical y horizontal en 2.1km La Flora. No. 3-04-015 </t>
  </si>
  <si>
    <t>4,000 mtr</t>
  </si>
  <si>
    <t>2 Meses</t>
  </si>
  <si>
    <t>Colocación de señalización vial vertical y horizontal Los Rodríguez. No. 3-04-066</t>
  </si>
  <si>
    <t>1,200 mtrs</t>
  </si>
  <si>
    <t xml:space="preserve">1 Mes </t>
  </si>
  <si>
    <t>Colocación de señalización vial vertical y horizontal  Calles Urbanas San Miguel. No. 3-04-045</t>
  </si>
  <si>
    <t xml:space="preserve">Colocación 3 pasos de alcantarillas con sus respectivos cabezales, colocación de base y de carpeta asfáltica en 1.50km. Pisiri. No. 3-04-027 </t>
  </si>
  <si>
    <t>3,000 mtrs</t>
  </si>
  <si>
    <t>CONCEJO MUNICIPAL DEL DISTRITO DE TUCURRIQUE    LEY 9329     VÍAS DE COMUNICACIÓN</t>
  </si>
  <si>
    <t>SUBTOTAL RECURSOS LEY 8114 // 9329  TUCURRIQUE</t>
  </si>
  <si>
    <t xml:space="preserve">Mantenimiento Puente Peatonal Las Vueltas  (Las Vueltas Centro)  </t>
  </si>
  <si>
    <t xml:space="preserve">Colocación Alcantarillas  Las Vueltas  (Calles urbanas - Río Pisir )   </t>
  </si>
  <si>
    <t xml:space="preserve">Construcción Aceras Tucurrique Calles Urbanas (Casa Deisy Brenes -  Marvin Vaglio </t>
  </si>
  <si>
    <t>125 mtr</t>
  </si>
  <si>
    <t xml:space="preserve">Reconstrucción Aceras Tucurrique Calles Urbanas (Tucurrique Centro)  </t>
  </si>
  <si>
    <t>550 mtr</t>
  </si>
  <si>
    <t xml:space="preserve">Cuneteado Calle Urbana Tucurrique  (Casa Belarmino Carvajal - Casa Victorino)   </t>
  </si>
  <si>
    <t>150 mtr</t>
  </si>
  <si>
    <t xml:space="preserve">Construcción de Aceras Las Vueltas  (Entrada patas negras - Iglesia Católica  )   </t>
  </si>
  <si>
    <t>200 mtr</t>
  </si>
  <si>
    <t>Construcción de Aceras Sabanillas  (Tanque agua - Iglesia Católica)   (IBI-Imp,Cem)</t>
  </si>
  <si>
    <t xml:space="preserve">Cuneteado Calle  Sabanillas el Sito   (Tanque agua arriba  )  </t>
  </si>
  <si>
    <t>75 mtr</t>
  </si>
  <si>
    <t xml:space="preserve">Construcción de Aceras La Flora   (Frente Iglesia Católica ) </t>
  </si>
  <si>
    <t>50 mtr</t>
  </si>
  <si>
    <t xml:space="preserve">Construcción de Acera Tucurrique (Templo Oasis - Casa Esperanza)  </t>
  </si>
  <si>
    <t>100 mtr</t>
  </si>
  <si>
    <t xml:space="preserve">Construcción de Acera Tucurrique (Pescafrito - Casa Ana Acuña)  </t>
  </si>
  <si>
    <t xml:space="preserve">Mantenimiento y limpieza mecanizada de Calles Urbanas Tucurrique (Calle José Ramírez- Los Calderón)  Cod: 3-04-045    </t>
  </si>
  <si>
    <t xml:space="preserve">Mantenimeinto y Relastrado Calle Bolsón 3-04-050  </t>
  </si>
  <si>
    <t>1 km</t>
  </si>
  <si>
    <t xml:space="preserve">Mantenimeinto y Relastrado Calle El Chucuyo  3-04-050  </t>
  </si>
  <si>
    <t>CONCEJO MUNICIPAL DEL DISTRITO DE TUCURRIQUE    FONDOS PROPIOS   //  VÍAS DE COMUNICACIÓN</t>
  </si>
  <si>
    <t>REC. IBI  // IMP CEMENTO</t>
  </si>
  <si>
    <t>SUBTOTAL RECURSOS PROPIOS (IBI-IMP. CEMENTO) VIAS DE COMUNICACIÓN  TUCURRIQUE</t>
  </si>
  <si>
    <t>TOTAL VÍAS DE COMUNICACIÓN   TUCURRIQUE</t>
  </si>
  <si>
    <t>TOTAL VÍAS DE COMUNICACIÓN   CONSOLIDADO</t>
  </si>
  <si>
    <t>Departamento proponente: ALCALDÍA // INTENDENCIA  MUNICIPAL</t>
  </si>
  <si>
    <r>
      <t xml:space="preserve">  PROGRAMA  III   INSTALACIONES             </t>
    </r>
    <r>
      <rPr>
        <b/>
        <i/>
        <u/>
        <sz val="12"/>
        <rFont val="Arial"/>
        <family val="2"/>
      </rPr>
      <t>JIMÉNEZ</t>
    </r>
  </si>
  <si>
    <t>Elaborar, ejecutar y supervisar los proyectos aprobados y presupuestados por la Junta Vial Distrital de Tucurrique, con la contratación de los servicios de un ingeniero, contratdo por medio tiempo para sus funciones en servicios especiales,</t>
  </si>
  <si>
    <t>Cambio de cunetas en calles urbanas Tucurrique centro (Aseo de Vías y Sitios Públicos)</t>
  </si>
  <si>
    <t>Colocación alcantarillas calles urb.(frente bali) compra de bolsas para reciclaje (Servicio Basura)</t>
  </si>
  <si>
    <t>Mantenimiento Alumbrado Eléctrico Cementerio Municipal (Cementerio)</t>
  </si>
  <si>
    <t>CONCEJO MUNICIPAL DEL DISTRITO DE TUCURRIQUE    FONDOS PROPIOS   // OTROS PROYECTOS</t>
  </si>
  <si>
    <t>TOTAL OTROS PROYECTOS   CONSOLIDADO</t>
  </si>
  <si>
    <t>Departamento proponente: INTENDENCIA MUNICIPAL</t>
  </si>
  <si>
    <t>MONTO TOTAL   OTROS PROYECTOS *TUCURRIQUE*</t>
  </si>
  <si>
    <t>IBI  E IMPUESTO AL CEMENTO</t>
  </si>
  <si>
    <t>Corresponde el pago de remuneraciones y servicios para el funcionamiento de la oficina de Dirección Técnica de Proyectos municipales durante todo el año.</t>
  </si>
  <si>
    <t>MONTO TOTAL   EDIFICIOS *TUCURRIQUE*</t>
  </si>
  <si>
    <t>TOTAL EDIFICIOS   CONSOLIDADO</t>
  </si>
  <si>
    <t>Pág 5</t>
  </si>
  <si>
    <t>Pág 8</t>
  </si>
  <si>
    <t>Metas Programa III Consolidado *Edificios*</t>
  </si>
  <si>
    <t>Metas Programa III Consolidado *Instalaciones*</t>
  </si>
  <si>
    <t xml:space="preserve">12 MESES </t>
  </si>
  <si>
    <t xml:space="preserve">DEL CONCEJO MUNICIPAL DEL DISTRITO DE TUCURRIQUE </t>
  </si>
  <si>
    <t>Fecha: 19 de diciembre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</si>
</sst>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
    <numFmt numFmtId="165" formatCode="_-[$₡-140A]* #,##0.00_ ;_-[$₡-140A]* \-#,##0.00\ ;_-[$₡-140A]* &quot;-&quot;??_ ;_-@_ "/>
  </numFmts>
  <fonts count="32" x14ac:knownFonts="1">
    <font>
      <sz val="11"/>
      <color theme="1"/>
      <name val="Calibri"/>
      <family val="2"/>
      <scheme val="minor"/>
    </font>
    <font>
      <sz val="12"/>
      <name val="Arial"/>
      <family val="2"/>
    </font>
    <font>
      <b/>
      <sz val="12"/>
      <name val="Arial"/>
      <family val="2"/>
    </font>
    <font>
      <sz val="11"/>
      <name val="Arial"/>
      <family val="2"/>
    </font>
    <font>
      <b/>
      <sz val="11"/>
      <name val="Arial"/>
      <family val="2"/>
    </font>
    <font>
      <b/>
      <sz val="9"/>
      <name val="Arial"/>
      <family val="2"/>
    </font>
    <font>
      <b/>
      <sz val="10"/>
      <name val="Arial"/>
      <family val="2"/>
    </font>
    <font>
      <sz val="10"/>
      <name val="Arial"/>
      <family val="2"/>
    </font>
    <font>
      <b/>
      <sz val="12"/>
      <color theme="1"/>
      <name val="Calibri"/>
      <family val="2"/>
      <scheme val="minor"/>
    </font>
    <font>
      <sz val="18"/>
      <name val="Arial"/>
      <family val="2"/>
    </font>
    <font>
      <sz val="16"/>
      <name val="Arial"/>
      <family val="2"/>
    </font>
    <font>
      <sz val="8"/>
      <name val="Arial"/>
      <family val="2"/>
    </font>
    <font>
      <b/>
      <i/>
      <u/>
      <sz val="12"/>
      <name val="Arial"/>
      <family val="2"/>
    </font>
    <font>
      <b/>
      <sz val="11"/>
      <color theme="1"/>
      <name val="Arial"/>
      <family val="2"/>
    </font>
    <font>
      <sz val="14"/>
      <name val="Arial"/>
      <family val="2"/>
    </font>
    <font>
      <sz val="11"/>
      <color theme="1"/>
      <name val="Arial"/>
      <family val="2"/>
    </font>
    <font>
      <u/>
      <sz val="14"/>
      <name val="Arial"/>
      <family val="2"/>
    </font>
    <font>
      <b/>
      <u/>
      <sz val="14"/>
      <name val="Arial"/>
      <family val="2"/>
    </font>
    <font>
      <b/>
      <u/>
      <sz val="11"/>
      <name val="Arial"/>
      <family val="2"/>
    </font>
    <font>
      <b/>
      <u/>
      <sz val="10"/>
      <name val="Arial"/>
      <family val="2"/>
    </font>
    <font>
      <sz val="26"/>
      <name val="Arial"/>
      <family val="2"/>
    </font>
    <font>
      <u/>
      <sz val="22"/>
      <name val="Arial"/>
      <family val="2"/>
    </font>
    <font>
      <u/>
      <sz val="22"/>
      <color indexed="8"/>
      <name val="Calibri"/>
      <family val="2"/>
    </font>
    <font>
      <b/>
      <u/>
      <sz val="22"/>
      <name val="Arial"/>
      <family val="2"/>
    </font>
    <font>
      <b/>
      <sz val="14"/>
      <color theme="1"/>
      <name val="Calibri"/>
      <family val="2"/>
      <scheme val="minor"/>
    </font>
    <font>
      <b/>
      <sz val="8"/>
      <name val="Arial"/>
      <family val="2"/>
    </font>
    <font>
      <sz val="8"/>
      <color theme="1"/>
      <name val="Arial"/>
      <family val="2"/>
    </font>
    <font>
      <sz val="9"/>
      <name val="Arial"/>
      <family val="2"/>
    </font>
    <font>
      <b/>
      <sz val="14"/>
      <name val="Arial"/>
      <family val="2"/>
    </font>
    <font>
      <b/>
      <sz val="12"/>
      <color theme="1"/>
      <name val="Arial"/>
      <family val="2"/>
    </font>
    <font>
      <b/>
      <u/>
      <sz val="22"/>
      <color theme="1"/>
      <name val="Arial"/>
      <family val="2"/>
    </font>
    <font>
      <sz val="11"/>
      <color theme="1"/>
      <name val="Calibri"/>
      <family val="2"/>
      <scheme val="minor"/>
    </font>
  </fonts>
  <fills count="2">
    <fill>
      <patternFill patternType="none"/>
    </fill>
    <fill>
      <patternFill patternType="gray125"/>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0" fontId="7" fillId="0" borderId="0"/>
    <xf numFmtId="43" fontId="31" fillId="0" borderId="0" applyFont="0" applyFill="0" applyBorder="0" applyAlignment="0" applyProtection="0"/>
  </cellStyleXfs>
  <cellXfs count="522">
    <xf numFmtId="0" fontId="0" fillId="0" borderId="0" xfId="0"/>
    <xf numFmtId="0" fontId="0" fillId="0" borderId="0" xfId="0" applyFill="1"/>
    <xf numFmtId="0" fontId="3" fillId="0" borderId="0" xfId="0" applyFont="1" applyFill="1"/>
    <xf numFmtId="0" fontId="7" fillId="0" borderId="0" xfId="0" applyFont="1"/>
    <xf numFmtId="0" fontId="0" fillId="0" borderId="0" xfId="0" applyBorder="1"/>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64" fontId="8" fillId="0" borderId="11"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0" xfId="0" applyFill="1" applyAlignment="1">
      <alignment horizontal="right"/>
    </xf>
    <xf numFmtId="0" fontId="2" fillId="0" borderId="0" xfId="0" applyFont="1" applyFill="1" applyBorder="1" applyAlignment="1">
      <alignment horizontal="right"/>
    </xf>
    <xf numFmtId="0" fontId="3" fillId="0" borderId="0" xfId="0" applyFont="1" applyFill="1" applyAlignment="1">
      <alignment horizontal="right"/>
    </xf>
    <xf numFmtId="0" fontId="0" fillId="0" borderId="0" xfId="0" applyAlignment="1">
      <alignment horizontal="right"/>
    </xf>
    <xf numFmtId="0" fontId="4" fillId="0" borderId="0" xfId="0" applyFont="1" applyFill="1" applyBorder="1" applyAlignment="1">
      <alignment horizontal="center" vertical="justify"/>
    </xf>
    <xf numFmtId="0" fontId="7" fillId="0" borderId="0" xfId="0" applyFont="1" applyAlignment="1">
      <alignment horizontal="right"/>
    </xf>
    <xf numFmtId="0" fontId="2" fillId="0" borderId="0" xfId="0" applyFont="1" applyFill="1" applyBorder="1" applyAlignment="1">
      <alignment vertical="center"/>
    </xf>
    <xf numFmtId="0" fontId="15" fillId="0" borderId="0" xfId="0" applyFont="1" applyBorder="1"/>
    <xf numFmtId="0" fontId="15" fillId="0" borderId="0" xfId="0" applyFont="1"/>
    <xf numFmtId="0" fontId="0" fillId="0" borderId="39" xfId="0" applyBorder="1"/>
    <xf numFmtId="0" fontId="0" fillId="0" borderId="20" xfId="0" applyBorder="1"/>
    <xf numFmtId="0" fontId="0" fillId="0" borderId="21" xfId="0" applyBorder="1"/>
    <xf numFmtId="0" fontId="0" fillId="0" borderId="34" xfId="0" applyBorder="1"/>
    <xf numFmtId="0" fontId="0" fillId="0" borderId="41" xfId="0" applyBorder="1"/>
    <xf numFmtId="0" fontId="15" fillId="0" borderId="0" xfId="0" applyFont="1" applyFill="1"/>
    <xf numFmtId="0" fontId="6" fillId="0" borderId="25" xfId="0" applyFont="1" applyFill="1" applyBorder="1" applyAlignment="1">
      <alignment horizontal="center" vertical="center" wrapText="1"/>
    </xf>
    <xf numFmtId="0" fontId="0" fillId="0" borderId="0" xfId="0" applyAlignment="1">
      <alignment horizontal="center"/>
    </xf>
    <xf numFmtId="0" fontId="18" fillId="0" borderId="0" xfId="0" applyFont="1" applyAlignment="1">
      <alignment horizontal="center"/>
    </xf>
    <xf numFmtId="0" fontId="7" fillId="0" borderId="0" xfId="0" applyFont="1" applyAlignment="1">
      <alignment horizontal="left" indent="2"/>
    </xf>
    <xf numFmtId="0" fontId="7" fillId="0" borderId="0" xfId="0" applyFont="1" applyAlignment="1">
      <alignment horizontal="left" indent="4"/>
    </xf>
    <xf numFmtId="0" fontId="7" fillId="0" borderId="0" xfId="0" applyFont="1" applyAlignment="1">
      <alignment horizontal="left"/>
    </xf>
    <xf numFmtId="0" fontId="0" fillId="0" borderId="0" xfId="0" applyAlignment="1">
      <alignment horizontal="left" indent="6"/>
    </xf>
    <xf numFmtId="0" fontId="19" fillId="0" borderId="0" xfId="0" applyFont="1" applyAlignment="1">
      <alignment horizontal="left" wrapText="1" indent="1"/>
    </xf>
    <xf numFmtId="0" fontId="7" fillId="0" borderId="0" xfId="0" applyFont="1" applyAlignment="1">
      <alignment horizontal="left" wrapText="1" indent="4"/>
    </xf>
    <xf numFmtId="0" fontId="22" fillId="0" borderId="0" xfId="0" applyFont="1"/>
    <xf numFmtId="0" fontId="11" fillId="0" borderId="0" xfId="0" applyFont="1" applyFill="1" applyBorder="1" applyAlignment="1">
      <alignment horizontal="center" textRotation="180"/>
    </xf>
    <xf numFmtId="0" fontId="10" fillId="0" borderId="0" xfId="0" applyFont="1" applyFill="1" applyBorder="1" applyAlignment="1">
      <alignment vertical="center"/>
    </xf>
    <xf numFmtId="0" fontId="2" fillId="0" borderId="40" xfId="0" applyFont="1" applyFill="1" applyBorder="1" applyAlignment="1">
      <alignment vertical="center"/>
    </xf>
    <xf numFmtId="0" fontId="2" fillId="0" borderId="34" xfId="0" applyFont="1" applyFill="1" applyBorder="1" applyAlignment="1">
      <alignment horizontal="center" vertical="center"/>
    </xf>
    <xf numFmtId="0" fontId="15" fillId="0" borderId="0" xfId="0" applyFont="1" applyAlignment="1">
      <alignment horizontal="right"/>
    </xf>
    <xf numFmtId="0" fontId="25" fillId="0" borderId="0" xfId="0" applyFont="1" applyFill="1" applyBorder="1" applyAlignment="1">
      <alignment horizontal="center"/>
    </xf>
    <xf numFmtId="0" fontId="26" fillId="0" borderId="0" xfId="0" applyFont="1"/>
    <xf numFmtId="0" fontId="11" fillId="0" borderId="0" xfId="0" applyFont="1" applyFill="1" applyAlignment="1">
      <alignment horizontal="right" textRotation="180"/>
    </xf>
    <xf numFmtId="0" fontId="11" fillId="0" borderId="0" xfId="0" applyFont="1" applyFill="1" applyBorder="1" applyAlignment="1">
      <alignment horizontal="right" textRotation="180"/>
    </xf>
    <xf numFmtId="0" fontId="1" fillId="0" borderId="4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3" xfId="0" applyFont="1" applyFill="1" applyBorder="1" applyAlignment="1">
      <alignment horizontal="center" vertical="center"/>
    </xf>
    <xf numFmtId="0" fontId="2" fillId="0" borderId="0" xfId="0" applyFont="1" applyFill="1" applyBorder="1" applyAlignment="1">
      <alignment horizontal="center"/>
    </xf>
    <xf numFmtId="0" fontId="4" fillId="0" borderId="25" xfId="0" applyFont="1" applyFill="1" applyBorder="1" applyAlignment="1">
      <alignment horizontal="center" vertical="center"/>
    </xf>
    <xf numFmtId="164" fontId="8" fillId="0" borderId="25" xfId="0" applyNumberFormat="1"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6" fillId="0" borderId="0" xfId="0" applyFont="1" applyFill="1" applyBorder="1" applyAlignment="1">
      <alignment horizontal="center" vertical="center" wrapText="1"/>
    </xf>
    <xf numFmtId="0" fontId="13" fillId="0" borderId="17" xfId="0" applyFont="1" applyBorder="1" applyAlignment="1">
      <alignment vertical="center"/>
    </xf>
    <xf numFmtId="0" fontId="13" fillId="0" borderId="18"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Fill="1" applyBorder="1" applyAlignment="1">
      <alignment vertical="center"/>
    </xf>
    <xf numFmtId="0" fontId="4" fillId="0" borderId="17" xfId="0" applyFont="1" applyFill="1" applyBorder="1" applyAlignment="1">
      <alignment vertical="center"/>
    </xf>
    <xf numFmtId="0" fontId="25" fillId="0" borderId="0" xfId="0" applyFont="1" applyFill="1" applyBorder="1" applyAlignment="1">
      <alignment horizontal="center" vertical="center" wrapText="1"/>
    </xf>
    <xf numFmtId="0" fontId="0" fillId="0" borderId="0" xfId="0" applyFill="1" applyAlignment="1">
      <alignment horizontal="right" vertical="center"/>
    </xf>
    <xf numFmtId="0" fontId="0" fillId="0" borderId="0" xfId="0" applyFill="1" applyAlignment="1">
      <alignment vertical="center"/>
    </xf>
    <xf numFmtId="0" fontId="2" fillId="0" borderId="0"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vertical="center"/>
    </xf>
    <xf numFmtId="0" fontId="0" fillId="0" borderId="39" xfId="0" applyBorder="1" applyAlignment="1">
      <alignment vertical="center"/>
    </xf>
    <xf numFmtId="0" fontId="3" fillId="0" borderId="0" xfId="0" applyFont="1" applyFill="1" applyAlignment="1">
      <alignment horizontal="right" vertical="center" textRotation="180"/>
    </xf>
    <xf numFmtId="0" fontId="0" fillId="0" borderId="34" xfId="0" applyBorder="1" applyAlignment="1">
      <alignment vertical="center"/>
    </xf>
    <xf numFmtId="0" fontId="0" fillId="0" borderId="41" xfId="0" applyBorder="1" applyAlignment="1">
      <alignment vertical="center"/>
    </xf>
    <xf numFmtId="0" fontId="11" fillId="0" borderId="0" xfId="0" applyFont="1" applyFill="1" applyAlignment="1">
      <alignment horizontal="right" vertical="center" textRotation="180"/>
    </xf>
    <xf numFmtId="0" fontId="0" fillId="0" borderId="0" xfId="0" applyAlignment="1">
      <alignment horizontal="right" vertical="center"/>
    </xf>
    <xf numFmtId="164" fontId="13" fillId="0" borderId="18" xfId="0" applyNumberFormat="1" applyFont="1" applyBorder="1" applyAlignment="1">
      <alignment vertical="center"/>
    </xf>
    <xf numFmtId="164" fontId="13" fillId="0" borderId="19" xfId="0" applyNumberFormat="1" applyFont="1" applyBorder="1" applyAlignment="1">
      <alignment vertical="center"/>
    </xf>
    <xf numFmtId="0" fontId="0" fillId="0" borderId="0" xfId="0" applyBorder="1" applyAlignment="1">
      <alignment horizontal="right" vertical="center"/>
    </xf>
    <xf numFmtId="0" fontId="11" fillId="0" borderId="0" xfId="0" applyFont="1" applyFill="1" applyBorder="1" applyAlignment="1">
      <alignment horizontal="right" vertical="center" textRotation="180"/>
    </xf>
    <xf numFmtId="0" fontId="3" fillId="0" borderId="0" xfId="0" applyFont="1" applyFill="1" applyAlignment="1">
      <alignment horizontal="right" textRotation="180"/>
    </xf>
    <xf numFmtId="164" fontId="7" fillId="0" borderId="11" xfId="0" applyNumberFormat="1" applyFont="1" applyBorder="1" applyAlignment="1">
      <alignment horizontal="center" vertical="center"/>
    </xf>
    <xf numFmtId="0" fontId="11" fillId="0" borderId="0" xfId="0" applyFont="1" applyFill="1" applyBorder="1" applyAlignment="1">
      <alignment horizontal="center" textRotation="180"/>
    </xf>
    <xf numFmtId="0" fontId="7" fillId="0" borderId="31" xfId="0" applyFont="1" applyBorder="1" applyAlignment="1">
      <alignment horizontal="center" vertical="center" wrapText="1"/>
    </xf>
    <xf numFmtId="0" fontId="11" fillId="0" borderId="0" xfId="0" applyFont="1" applyFill="1" applyBorder="1" applyAlignment="1">
      <alignment textRotation="180"/>
    </xf>
    <xf numFmtId="49" fontId="6" fillId="0" borderId="17" xfId="0" applyNumberFormat="1" applyFont="1" applyBorder="1" applyAlignment="1">
      <alignment horizontal="center" vertical="center" wrapText="1"/>
    </xf>
    <xf numFmtId="0" fontId="7" fillId="0" borderId="51" xfId="0" applyFont="1" applyBorder="1" applyAlignment="1">
      <alignment horizontal="center" vertical="center" wrapText="1"/>
    </xf>
    <xf numFmtId="0" fontId="6" fillId="0" borderId="51" xfId="0" applyFont="1" applyBorder="1" applyAlignment="1">
      <alignment horizontal="center" vertical="center" wrapText="1"/>
    </xf>
    <xf numFmtId="0" fontId="7" fillId="0" borderId="52" xfId="0" applyFont="1" applyBorder="1" applyAlignment="1">
      <alignment horizontal="center" vertical="center" wrapText="1"/>
    </xf>
    <xf numFmtId="164" fontId="7" fillId="0" borderId="51" xfId="0" applyNumberFormat="1" applyFont="1" applyFill="1" applyBorder="1" applyAlignment="1">
      <alignment horizontal="center" vertical="center"/>
    </xf>
    <xf numFmtId="0" fontId="6" fillId="0" borderId="8" xfId="0" applyFont="1" applyBorder="1" applyAlignment="1">
      <alignment horizontal="center" vertical="center" wrapText="1"/>
    </xf>
    <xf numFmtId="0" fontId="1" fillId="0" borderId="3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9"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164" fontId="7" fillId="0" borderId="11" xfId="0" applyNumberFormat="1" applyFont="1" applyFill="1" applyBorder="1" applyAlignment="1">
      <alignment horizontal="center" vertical="center"/>
    </xf>
    <xf numFmtId="0" fontId="7" fillId="0" borderId="11" xfId="0" applyFont="1" applyBorder="1" applyAlignment="1">
      <alignment horizontal="center" vertical="center" wrapText="1"/>
    </xf>
    <xf numFmtId="0" fontId="11" fillId="0" borderId="0" xfId="0" applyFont="1" applyFill="1" applyBorder="1" applyAlignment="1">
      <alignment horizontal="right" textRotation="180"/>
    </xf>
    <xf numFmtId="0" fontId="7" fillId="0" borderId="10" xfId="0" applyFont="1" applyBorder="1" applyAlignment="1">
      <alignment horizontal="center" vertical="center" wrapText="1"/>
    </xf>
    <xf numFmtId="0" fontId="4" fillId="0" borderId="0" xfId="0" applyFont="1" applyFill="1" applyBorder="1" applyAlignment="1">
      <alignment horizontal="center" vertical="center"/>
    </xf>
    <xf numFmtId="0" fontId="11" fillId="0" borderId="0" xfId="0" applyFont="1" applyFill="1" applyBorder="1" applyAlignment="1">
      <alignment horizontal="center" textRotation="180"/>
    </xf>
    <xf numFmtId="0" fontId="4" fillId="0" borderId="34" xfId="0" applyFont="1" applyFill="1" applyBorder="1" applyAlignment="1">
      <alignment horizontal="center" vertical="justify"/>
    </xf>
    <xf numFmtId="0" fontId="6"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3" xfId="0" applyFont="1" applyBorder="1" applyAlignment="1">
      <alignment horizontal="center" vertical="center" wrapText="1"/>
    </xf>
    <xf numFmtId="164" fontId="7" fillId="0" borderId="13" xfId="0" applyNumberFormat="1" applyFont="1" applyBorder="1" applyAlignment="1">
      <alignment horizontal="center" vertical="center"/>
    </xf>
    <xf numFmtId="164" fontId="6" fillId="0" borderId="13" xfId="0" applyNumberFormat="1" applyFont="1" applyBorder="1" applyAlignment="1">
      <alignment horizontal="center" vertical="center"/>
    </xf>
    <xf numFmtId="164" fontId="6" fillId="0" borderId="15" xfId="0" applyNumberFormat="1" applyFont="1" applyBorder="1" applyAlignment="1">
      <alignment horizontal="center" vertical="center"/>
    </xf>
    <xf numFmtId="0" fontId="7" fillId="0" borderId="12" xfId="0" applyFont="1" applyBorder="1" applyAlignment="1">
      <alignment horizontal="center" vertical="center" wrapText="1"/>
    </xf>
    <xf numFmtId="0" fontId="6" fillId="0" borderId="11" xfId="0" applyFont="1" applyFill="1" applyBorder="1" applyAlignment="1">
      <alignment vertical="center" wrapText="1"/>
    </xf>
    <xf numFmtId="0" fontId="7" fillId="0" borderId="11" xfId="1" applyFont="1" applyFill="1" applyBorder="1" applyAlignment="1">
      <alignment vertical="center" wrapText="1"/>
    </xf>
    <xf numFmtId="164" fontId="7" fillId="0" borderId="11" xfId="0" applyNumberFormat="1" applyFont="1" applyBorder="1" applyAlignment="1">
      <alignment vertical="center"/>
    </xf>
    <xf numFmtId="0" fontId="7" fillId="0" borderId="11" xfId="0" applyFont="1" applyBorder="1" applyAlignment="1">
      <alignment vertical="center" wrapText="1"/>
    </xf>
    <xf numFmtId="164" fontId="7" fillId="0" borderId="11" xfId="1" applyNumberFormat="1" applyFont="1" applyFill="1" applyBorder="1" applyAlignment="1">
      <alignment vertical="center"/>
    </xf>
    <xf numFmtId="0" fontId="7" fillId="0" borderId="11" xfId="1" applyFont="1" applyBorder="1" applyAlignment="1">
      <alignment vertical="center" wrapText="1"/>
    </xf>
    <xf numFmtId="164" fontId="7" fillId="0" borderId="11" xfId="1" applyNumberFormat="1" applyFont="1" applyBorder="1" applyAlignment="1">
      <alignment vertical="center"/>
    </xf>
    <xf numFmtId="4" fontId="4" fillId="0"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1" xfId="1" applyFont="1" applyFill="1" applyBorder="1" applyAlignment="1">
      <alignment horizontal="center" vertical="center" wrapText="1"/>
    </xf>
    <xf numFmtId="0" fontId="7" fillId="0" borderId="11" xfId="1" applyFont="1" applyBorder="1" applyAlignment="1">
      <alignment horizontal="center" vertical="center" wrapText="1"/>
    </xf>
    <xf numFmtId="164" fontId="7" fillId="0" borderId="10" xfId="0" applyNumberFormat="1" applyFont="1" applyBorder="1" applyAlignment="1">
      <alignment vertical="center"/>
    </xf>
    <xf numFmtId="0" fontId="7" fillId="0" borderId="10" xfId="0" applyFont="1" applyBorder="1" applyAlignment="1">
      <alignment vertical="center" wrapText="1"/>
    </xf>
    <xf numFmtId="0" fontId="13" fillId="0" borderId="0" xfId="0" applyFont="1" applyBorder="1" applyAlignment="1">
      <alignment horizontal="center" wrapText="1"/>
    </xf>
    <xf numFmtId="0" fontId="13" fillId="0" borderId="0" xfId="0" applyFont="1" applyBorder="1" applyAlignment="1">
      <alignment horizontal="center" vertical="center" wrapText="1"/>
    </xf>
    <xf numFmtId="0" fontId="13" fillId="0" borderId="14" xfId="0" applyFont="1" applyBorder="1"/>
    <xf numFmtId="164" fontId="13" fillId="0" borderId="11" xfId="0" applyNumberFormat="1" applyFont="1" applyBorder="1" applyAlignment="1">
      <alignment horizontal="center" vertical="center"/>
    </xf>
    <xf numFmtId="0" fontId="15" fillId="0" borderId="12" xfId="0" applyFont="1" applyBorder="1"/>
    <xf numFmtId="0" fontId="15" fillId="0" borderId="13" xfId="0" applyFont="1" applyBorder="1"/>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25" fillId="0" borderId="39" xfId="0" applyFont="1" applyFill="1" applyBorder="1" applyAlignment="1">
      <alignment horizontal="center" vertical="center" wrapText="1"/>
    </xf>
    <xf numFmtId="49" fontId="6" fillId="0" borderId="29" xfId="0" applyNumberFormat="1" applyFont="1" applyBorder="1" applyAlignment="1">
      <alignment horizontal="center" vertical="center" wrapText="1"/>
    </xf>
    <xf numFmtId="165" fontId="7" fillId="0" borderId="24"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0" fontId="7" fillId="0" borderId="25" xfId="0" applyFont="1" applyBorder="1" applyAlignment="1">
      <alignment horizontal="center" vertical="center" wrapText="1"/>
    </xf>
    <xf numFmtId="0" fontId="6" fillId="0" borderId="25" xfId="0" applyFont="1" applyBorder="1" applyAlignment="1">
      <alignment horizontal="center" vertical="center" wrapText="1"/>
    </xf>
    <xf numFmtId="164" fontId="7" fillId="0" borderId="25" xfId="0" applyNumberFormat="1" applyFont="1" applyFill="1" applyBorder="1" applyAlignment="1">
      <alignment horizontal="center" vertical="center"/>
    </xf>
    <xf numFmtId="165" fontId="7" fillId="0" borderId="26" xfId="0" applyNumberFormat="1" applyFont="1" applyBorder="1" applyAlignment="1">
      <alignment horizontal="center" vertical="center" wrapText="1"/>
    </xf>
    <xf numFmtId="165" fontId="27" fillId="0" borderId="24" xfId="0" applyNumberFormat="1" applyFont="1" applyBorder="1" applyAlignment="1">
      <alignment horizontal="center" vertical="center" wrapText="1"/>
    </xf>
    <xf numFmtId="165" fontId="27" fillId="0" borderId="26" xfId="0" applyNumberFormat="1" applyFont="1" applyBorder="1" applyAlignment="1">
      <alignment horizontal="center" vertical="center" wrapText="1"/>
    </xf>
    <xf numFmtId="165" fontId="27" fillId="0" borderId="53" xfId="0" applyNumberFormat="1" applyFont="1" applyBorder="1" applyAlignment="1">
      <alignment horizontal="center" vertical="center" wrapText="1"/>
    </xf>
    <xf numFmtId="0" fontId="4" fillId="0" borderId="0" xfId="0" applyFont="1" applyFill="1" applyBorder="1" applyAlignment="1">
      <alignment vertical="justify"/>
    </xf>
    <xf numFmtId="0" fontId="2" fillId="0" borderId="38" xfId="0" applyFont="1" applyFill="1" applyBorder="1" applyAlignment="1">
      <alignment vertical="center"/>
    </xf>
    <xf numFmtId="0" fontId="15" fillId="0" borderId="0" xfId="0" applyFont="1" applyFill="1" applyBorder="1"/>
    <xf numFmtId="165" fontId="27" fillId="0" borderId="47" xfId="0" applyNumberFormat="1" applyFont="1" applyBorder="1" applyAlignment="1">
      <alignment horizontal="center" vertical="center" wrapText="1"/>
    </xf>
    <xf numFmtId="0" fontId="26" fillId="0" borderId="0" xfId="0" applyFont="1" applyBorder="1"/>
    <xf numFmtId="0" fontId="15" fillId="0" borderId="38" xfId="0" applyFont="1" applyBorder="1"/>
    <xf numFmtId="0" fontId="26" fillId="0" borderId="39" xfId="0" applyFont="1" applyBorder="1"/>
    <xf numFmtId="0" fontId="6" fillId="0" borderId="29" xfId="0" applyFont="1" applyBorder="1" applyAlignment="1">
      <alignment vertical="center" wrapText="1"/>
    </xf>
    <xf numFmtId="49" fontId="6" fillId="0" borderId="29" xfId="0" applyNumberFormat="1" applyFont="1" applyBorder="1" applyAlignment="1">
      <alignment vertical="center" wrapText="1"/>
    </xf>
    <xf numFmtId="0" fontId="7" fillId="0" borderId="11" xfId="0" applyFont="1" applyBorder="1" applyAlignment="1">
      <alignment horizontal="left" vertical="center" wrapText="1"/>
    </xf>
    <xf numFmtId="0" fontId="13" fillId="0" borderId="0" xfId="0" applyFont="1" applyBorder="1" applyAlignment="1">
      <alignment vertical="center"/>
    </xf>
    <xf numFmtId="164" fontId="13" fillId="0" borderId="0" xfId="0" applyNumberFormat="1" applyFont="1" applyFill="1" applyBorder="1" applyAlignment="1">
      <alignment horizontal="center" vertical="center"/>
    </xf>
    <xf numFmtId="0" fontId="11" fillId="0" borderId="0" xfId="0" applyFont="1" applyFill="1" applyBorder="1" applyAlignment="1">
      <alignment vertical="center" textRotation="180"/>
    </xf>
    <xf numFmtId="0" fontId="0" fillId="0" borderId="43" xfId="0" applyBorder="1"/>
    <xf numFmtId="0" fontId="0" fillId="0" borderId="35" xfId="0" applyBorder="1"/>
    <xf numFmtId="0" fontId="0" fillId="0" borderId="38" xfId="0" applyBorder="1"/>
    <xf numFmtId="0" fontId="15" fillId="0" borderId="0" xfId="0" applyFont="1" applyAlignment="1">
      <alignment horizontal="center"/>
    </xf>
    <xf numFmtId="0" fontId="11" fillId="0" borderId="0" xfId="0" applyFont="1" applyFill="1" applyBorder="1" applyAlignment="1">
      <alignment horizontal="center" vertical="center" textRotation="180"/>
    </xf>
    <xf numFmtId="49" fontId="6" fillId="0" borderId="28" xfId="0" applyNumberFormat="1" applyFont="1" applyBorder="1" applyAlignment="1">
      <alignment horizontal="center" vertical="center" wrapText="1"/>
    </xf>
    <xf numFmtId="0" fontId="7" fillId="0" borderId="22" xfId="0" applyFont="1" applyBorder="1" applyAlignment="1">
      <alignment vertical="center" wrapText="1"/>
    </xf>
    <xf numFmtId="164" fontId="7" fillId="0" borderId="22" xfId="0" applyNumberFormat="1" applyFont="1" applyBorder="1" applyAlignment="1">
      <alignment vertical="center"/>
    </xf>
    <xf numFmtId="165" fontId="7" fillId="0" borderId="23" xfId="0" applyNumberFormat="1" applyFont="1" applyBorder="1" applyAlignment="1">
      <alignment horizontal="center" vertical="center"/>
    </xf>
    <xf numFmtId="165" fontId="7" fillId="0" borderId="24" xfId="0" applyNumberFormat="1" applyFont="1" applyBorder="1" applyAlignment="1">
      <alignment horizontal="center" vertical="center"/>
    </xf>
    <xf numFmtId="0" fontId="15" fillId="0" borderId="39" xfId="0" applyFont="1" applyBorder="1" applyAlignment="1">
      <alignment horizontal="right"/>
    </xf>
    <xf numFmtId="0" fontId="15" fillId="0" borderId="24" xfId="0" applyFont="1" applyBorder="1" applyAlignment="1">
      <alignment horizontal="center" wrapText="1"/>
    </xf>
    <xf numFmtId="0" fontId="13" fillId="0" borderId="48" xfId="0" applyFont="1" applyBorder="1" applyAlignment="1">
      <alignment horizontal="center" wrapText="1"/>
    </xf>
    <xf numFmtId="0" fontId="6" fillId="0" borderId="30" xfId="0" applyFont="1" applyBorder="1" applyAlignment="1">
      <alignment horizontal="center" vertical="center" wrapText="1"/>
    </xf>
    <xf numFmtId="0" fontId="7" fillId="0" borderId="25" xfId="0" applyFont="1" applyBorder="1" applyAlignment="1">
      <alignment vertical="center" wrapText="1"/>
    </xf>
    <xf numFmtId="164" fontId="7" fillId="0" borderId="25" xfId="0" applyNumberFormat="1" applyFont="1" applyBorder="1" applyAlignment="1">
      <alignment vertical="center"/>
    </xf>
    <xf numFmtId="165" fontId="7" fillId="0" borderId="26" xfId="0" applyNumberFormat="1" applyFont="1" applyBorder="1" applyAlignment="1">
      <alignment horizontal="center" vertical="center"/>
    </xf>
    <xf numFmtId="49" fontId="6" fillId="0" borderId="54" xfId="0" applyNumberFormat="1" applyFont="1" applyBorder="1" applyAlignment="1">
      <alignment horizontal="center" vertical="center" wrapText="1"/>
    </xf>
    <xf numFmtId="0" fontId="6" fillId="0" borderId="31" xfId="0" applyFont="1" applyBorder="1" applyAlignment="1">
      <alignment horizontal="center" vertical="center" wrapText="1"/>
    </xf>
    <xf numFmtId="164" fontId="7" fillId="0" borderId="31" xfId="0" applyNumberFormat="1" applyFont="1" applyBorder="1" applyAlignment="1">
      <alignment horizontal="center" vertical="center"/>
    </xf>
    <xf numFmtId="165" fontId="7" fillId="0" borderId="56" xfId="0" applyNumberFormat="1" applyFont="1" applyBorder="1" applyAlignment="1">
      <alignment horizontal="center" vertical="center" wrapText="1"/>
    </xf>
    <xf numFmtId="49" fontId="6" fillId="0" borderId="48" xfId="0" applyNumberFormat="1" applyFont="1" applyBorder="1" applyAlignment="1">
      <alignment horizontal="center" vertical="center" wrapText="1"/>
    </xf>
    <xf numFmtId="165" fontId="7" fillId="0" borderId="57" xfId="0" applyNumberFormat="1" applyFont="1" applyBorder="1" applyAlignment="1">
      <alignment horizontal="center" vertical="center"/>
    </xf>
    <xf numFmtId="165" fontId="7" fillId="0" borderId="45" xfId="0" applyNumberFormat="1" applyFont="1" applyBorder="1" applyAlignment="1">
      <alignment horizontal="center" vertical="center" wrapText="1"/>
    </xf>
    <xf numFmtId="0" fontId="15" fillId="0" borderId="57" xfId="0" applyFont="1" applyBorder="1" applyAlignment="1">
      <alignment horizontal="right"/>
    </xf>
    <xf numFmtId="0" fontId="15" fillId="0" borderId="48" xfId="0" applyFont="1" applyBorder="1"/>
    <xf numFmtId="165" fontId="7" fillId="0" borderId="57" xfId="0" applyNumberFormat="1" applyFont="1" applyBorder="1" applyAlignment="1">
      <alignment horizontal="center" vertical="center" wrapText="1"/>
    </xf>
    <xf numFmtId="0" fontId="15" fillId="0" borderId="40" xfId="0" applyFont="1" applyBorder="1"/>
    <xf numFmtId="0" fontId="15" fillId="0" borderId="34" xfId="0" applyFont="1" applyBorder="1"/>
    <xf numFmtId="0" fontId="15" fillId="0" borderId="41" xfId="0" applyFont="1" applyBorder="1" applyAlignment="1">
      <alignment horizontal="right"/>
    </xf>
    <xf numFmtId="0" fontId="6" fillId="0" borderId="22" xfId="0" applyFont="1" applyBorder="1" applyAlignment="1">
      <alignment horizontal="center" vertical="center" wrapText="1"/>
    </xf>
    <xf numFmtId="164" fontId="7" fillId="0" borderId="22" xfId="0" applyNumberFormat="1" applyFont="1" applyBorder="1" applyAlignment="1">
      <alignment horizontal="center" vertical="center"/>
    </xf>
    <xf numFmtId="164" fontId="7" fillId="0" borderId="25" xfId="0" applyNumberFormat="1" applyFont="1" applyBorder="1" applyAlignment="1">
      <alignment horizontal="center" vertical="center"/>
    </xf>
    <xf numFmtId="49" fontId="6" fillId="0" borderId="59" xfId="0" applyNumberFormat="1" applyFont="1" applyBorder="1" applyAlignment="1">
      <alignment vertical="center" wrapText="1"/>
    </xf>
    <xf numFmtId="0" fontId="15" fillId="0" borderId="47" xfId="0" applyFont="1" applyBorder="1" applyAlignment="1">
      <alignment horizontal="center" wrapText="1"/>
    </xf>
    <xf numFmtId="0" fontId="29" fillId="0" borderId="52" xfId="0" applyFont="1" applyBorder="1" applyAlignment="1">
      <alignment vertical="center"/>
    </xf>
    <xf numFmtId="164" fontId="29" fillId="0" borderId="52" xfId="0" applyNumberFormat="1" applyFont="1" applyBorder="1" applyAlignment="1">
      <alignment vertical="center"/>
    </xf>
    <xf numFmtId="0" fontId="13" fillId="0" borderId="17" xfId="0" applyFont="1" applyBorder="1" applyAlignment="1">
      <alignment horizontal="center" wrapText="1"/>
    </xf>
    <xf numFmtId="0" fontId="13" fillId="0" borderId="18" xfId="0" applyFont="1" applyBorder="1" applyAlignment="1">
      <alignment horizontal="center" vertical="center" wrapText="1"/>
    </xf>
    <xf numFmtId="0" fontId="13" fillId="0" borderId="60" xfId="0" applyFont="1" applyBorder="1" applyAlignment="1">
      <alignment horizontal="center" vertical="center" wrapText="1"/>
    </xf>
    <xf numFmtId="164" fontId="13" fillId="0" borderId="52" xfId="0" applyNumberFormat="1" applyFont="1" applyBorder="1" applyAlignment="1">
      <alignment horizontal="center" vertical="center" wrapText="1"/>
    </xf>
    <xf numFmtId="49" fontId="6" fillId="0" borderId="59" xfId="0" applyNumberFormat="1" applyFont="1" applyBorder="1" applyAlignment="1">
      <alignment horizontal="center" vertical="center" wrapText="1"/>
    </xf>
    <xf numFmtId="0" fontId="15" fillId="0" borderId="0" xfId="0" applyFont="1" applyBorder="1" applyAlignment="1">
      <alignment horizontal="center"/>
    </xf>
    <xf numFmtId="164" fontId="8" fillId="0" borderId="52" xfId="0" applyNumberFormat="1" applyFont="1" applyBorder="1" applyAlignment="1">
      <alignment vertical="center"/>
    </xf>
    <xf numFmtId="0" fontId="7" fillId="0" borderId="22" xfId="0" applyFont="1" applyBorder="1" applyAlignment="1">
      <alignment horizontal="left" vertical="center" wrapText="1"/>
    </xf>
    <xf numFmtId="164" fontId="7" fillId="0" borderId="22" xfId="0" applyNumberFormat="1" applyFont="1" applyFill="1" applyBorder="1" applyAlignment="1">
      <alignment horizontal="center" vertical="center"/>
    </xf>
    <xf numFmtId="165" fontId="27" fillId="0" borderId="23" xfId="0" applyNumberFormat="1" applyFont="1" applyBorder="1" applyAlignment="1">
      <alignment horizontal="center" vertical="center" wrapText="1"/>
    </xf>
    <xf numFmtId="164" fontId="2" fillId="0" borderId="34" xfId="0" applyNumberFormat="1" applyFont="1" applyFill="1" applyBorder="1" applyAlignment="1">
      <alignment horizontal="center" vertical="center"/>
    </xf>
    <xf numFmtId="0" fontId="25" fillId="0" borderId="41" xfId="0" applyFont="1" applyFill="1" applyBorder="1" applyAlignment="1">
      <alignment horizontal="center" vertical="justify"/>
    </xf>
    <xf numFmtId="0" fontId="7" fillId="0" borderId="25" xfId="0" applyFont="1" applyBorder="1" applyAlignment="1">
      <alignment horizontal="left" vertical="center" wrapText="1"/>
    </xf>
    <xf numFmtId="43" fontId="0" fillId="0" borderId="0" xfId="2" applyFont="1"/>
    <xf numFmtId="43" fontId="0" fillId="0" borderId="0" xfId="0" applyNumberFormat="1"/>
    <xf numFmtId="43" fontId="15" fillId="0" borderId="0" xfId="2" applyFont="1" applyBorder="1"/>
    <xf numFmtId="43" fontId="15" fillId="0" borderId="0" xfId="2" applyFont="1"/>
    <xf numFmtId="0" fontId="20" fillId="0" borderId="0" xfId="0" applyFont="1" applyAlignment="1">
      <alignment horizontal="center" wrapText="1"/>
    </xf>
    <xf numFmtId="0" fontId="23" fillId="0" borderId="0" xfId="0" applyFont="1" applyAlignment="1">
      <alignment horizontal="center" wrapText="1"/>
    </xf>
    <xf numFmtId="0" fontId="21" fillId="0" borderId="0" xfId="0" applyFont="1" applyAlignment="1">
      <alignment horizontal="center" vertical="center" wrapText="1"/>
    </xf>
    <xf numFmtId="0" fontId="24" fillId="0" borderId="0" xfId="0" applyFont="1" applyAlignment="1">
      <alignment horizontal="center"/>
    </xf>
    <xf numFmtId="0" fontId="30" fillId="0" borderId="0" xfId="0" applyFont="1" applyAlignment="1">
      <alignment horizontal="center"/>
    </xf>
    <xf numFmtId="0" fontId="9"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xf>
    <xf numFmtId="0" fontId="11" fillId="0" borderId="0" xfId="0" applyFont="1" applyFill="1" applyAlignment="1">
      <alignment horizontal="right" vertical="center" textRotation="180"/>
    </xf>
    <xf numFmtId="0" fontId="1" fillId="0" borderId="36"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3" xfId="0" applyFont="1" applyFill="1" applyBorder="1" applyAlignment="1">
      <alignment horizontal="center" vertical="center"/>
    </xf>
    <xf numFmtId="0" fontId="6" fillId="0" borderId="4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164" fontId="7" fillId="0" borderId="10" xfId="0" applyNumberFormat="1" applyFont="1" applyFill="1" applyBorder="1" applyAlignment="1">
      <alignment horizontal="center" vertical="center"/>
    </xf>
    <xf numFmtId="164" fontId="7" fillId="0" borderId="9"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0" fontId="7" fillId="0" borderId="47"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20" xfId="0" applyFont="1" applyFill="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164" fontId="7" fillId="0" borderId="10" xfId="0" applyNumberFormat="1" applyFont="1" applyBorder="1" applyAlignment="1">
      <alignment horizontal="center" vertical="center"/>
    </xf>
    <xf numFmtId="164" fontId="7" fillId="0" borderId="9" xfId="0" applyNumberFormat="1" applyFont="1" applyBorder="1" applyAlignment="1">
      <alignment horizontal="center" vertical="center"/>
    </xf>
    <xf numFmtId="164" fontId="7" fillId="0" borderId="15" xfId="0" applyNumberFormat="1" applyFont="1" applyBorder="1" applyAlignment="1">
      <alignment horizontal="center" vertical="center"/>
    </xf>
    <xf numFmtId="0" fontId="4" fillId="0" borderId="4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3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9"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9"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164" fontId="7" fillId="0" borderId="11" xfId="0" applyNumberFormat="1" applyFont="1" applyFill="1" applyBorder="1" applyAlignment="1">
      <alignment horizontal="center" vertical="center"/>
    </xf>
    <xf numFmtId="0" fontId="7" fillId="0" borderId="24"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4" fillId="0" borderId="18" xfId="0" applyFont="1" applyFill="1" applyBorder="1" applyAlignment="1">
      <alignment horizontal="left" vertical="center"/>
    </xf>
    <xf numFmtId="0" fontId="4" fillId="0" borderId="21" xfId="0" applyFont="1" applyFill="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7" fillId="0" borderId="11" xfId="0" applyFont="1" applyBorder="1" applyAlignment="1">
      <alignment horizontal="left" vertical="center" wrapText="1"/>
    </xf>
    <xf numFmtId="0" fontId="11" fillId="0" borderId="0" xfId="0" applyFont="1" applyFill="1" applyBorder="1" applyAlignment="1">
      <alignment horizontal="center" vertical="center" textRotation="180"/>
    </xf>
    <xf numFmtId="164" fontId="7" fillId="0" borderId="1" xfId="0"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7" fillId="0" borderId="5" xfId="0" applyNumberFormat="1" applyFont="1" applyFill="1" applyBorder="1" applyAlignment="1">
      <alignment horizontal="center" vertical="center"/>
    </xf>
    <xf numFmtId="164" fontId="7" fillId="0" borderId="6" xfId="0" applyNumberFormat="1" applyFont="1" applyFill="1" applyBorder="1" applyAlignment="1">
      <alignment horizontal="center" vertical="center"/>
    </xf>
    <xf numFmtId="164" fontId="7" fillId="0" borderId="7" xfId="0" applyNumberFormat="1" applyFont="1" applyFill="1" applyBorder="1" applyAlignment="1">
      <alignment horizontal="center" vertical="center"/>
    </xf>
    <xf numFmtId="164" fontId="7" fillId="0" borderId="8" xfId="0" applyNumberFormat="1" applyFont="1" applyFill="1" applyBorder="1" applyAlignment="1">
      <alignment horizontal="center" vertical="center"/>
    </xf>
    <xf numFmtId="0" fontId="11" fillId="0" borderId="0" xfId="0" applyFont="1" applyFill="1" applyBorder="1" applyAlignment="1">
      <alignment horizontal="right" textRotation="180"/>
    </xf>
    <xf numFmtId="164" fontId="8" fillId="0" borderId="12" xfId="0" applyNumberFormat="1" applyFont="1" applyBorder="1" applyAlignment="1">
      <alignment horizontal="center" vertical="center"/>
    </xf>
    <xf numFmtId="164" fontId="8" fillId="0" borderId="13" xfId="0" applyNumberFormat="1" applyFont="1" applyBorder="1" applyAlignment="1">
      <alignment horizontal="center" vertical="center"/>
    </xf>
    <xf numFmtId="164" fontId="8" fillId="0" borderId="14" xfId="0" applyNumberFormat="1" applyFont="1" applyBorder="1" applyAlignment="1">
      <alignment horizontal="center" vertical="center"/>
    </xf>
    <xf numFmtId="0" fontId="4" fillId="0" borderId="49" xfId="0" applyFont="1" applyFill="1" applyBorder="1" applyAlignment="1">
      <alignment horizontal="center" vertical="justify"/>
    </xf>
    <xf numFmtId="0" fontId="4" fillId="0" borderId="20" xfId="0" applyFont="1" applyFill="1" applyBorder="1" applyAlignment="1">
      <alignment horizontal="center" vertical="justify"/>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Fill="1" applyAlignment="1">
      <alignment horizontal="right" textRotation="180"/>
    </xf>
    <xf numFmtId="164" fontId="7" fillId="0" borderId="1" xfId="0" applyNumberFormat="1" applyFont="1" applyBorder="1" applyAlignment="1">
      <alignment horizontal="center" vertical="center"/>
    </xf>
    <xf numFmtId="164" fontId="7" fillId="0" borderId="2" xfId="0" applyNumberFormat="1" applyFont="1" applyBorder="1" applyAlignment="1">
      <alignment horizontal="center" vertical="center"/>
    </xf>
    <xf numFmtId="164" fontId="7" fillId="0" borderId="3" xfId="0" applyNumberFormat="1" applyFont="1" applyBorder="1" applyAlignment="1">
      <alignment horizontal="center" vertical="center"/>
    </xf>
    <xf numFmtId="164" fontId="7" fillId="0" borderId="4" xfId="0" applyNumberFormat="1" applyFont="1" applyBorder="1" applyAlignment="1">
      <alignment horizontal="center" vertical="center"/>
    </xf>
    <xf numFmtId="164" fontId="7" fillId="0" borderId="0" xfId="0" applyNumberFormat="1" applyFont="1" applyBorder="1" applyAlignment="1">
      <alignment horizontal="center" vertical="center"/>
    </xf>
    <xf numFmtId="164" fontId="7" fillId="0" borderId="5"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7" fillId="0" borderId="7" xfId="0" applyNumberFormat="1" applyFont="1" applyBorder="1" applyAlignment="1">
      <alignment horizontal="center" vertical="center"/>
    </xf>
    <xf numFmtId="164" fontId="7" fillId="0" borderId="8" xfId="0" applyNumberFormat="1" applyFont="1" applyBorder="1" applyAlignment="1">
      <alignment horizontal="center" vertical="center"/>
    </xf>
    <xf numFmtId="0" fontId="2" fillId="0" borderId="3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7" xfId="0" applyFont="1" applyFill="1" applyBorder="1" applyAlignment="1">
      <alignment horizontal="center" vertical="center"/>
    </xf>
    <xf numFmtId="0" fontId="4" fillId="0" borderId="25"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9"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64" fontId="13" fillId="0" borderId="18" xfId="0" applyNumberFormat="1" applyFont="1" applyFill="1" applyBorder="1" applyAlignment="1">
      <alignment horizontal="center" vertical="center"/>
    </xf>
    <xf numFmtId="164" fontId="13" fillId="0" borderId="19" xfId="0" applyNumberFormat="1" applyFont="1"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6" fillId="0" borderId="4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164" fontId="7" fillId="0" borderId="33" xfId="0" applyNumberFormat="1" applyFont="1" applyFill="1" applyBorder="1" applyAlignment="1">
      <alignment horizontal="center" vertical="center"/>
    </xf>
    <xf numFmtId="164" fontId="7" fillId="0" borderId="34" xfId="0" applyNumberFormat="1" applyFont="1" applyFill="1" applyBorder="1" applyAlignment="1">
      <alignment horizontal="center" vertical="center"/>
    </xf>
    <xf numFmtId="164" fontId="7" fillId="0" borderId="35" xfId="0" applyNumberFormat="1" applyFont="1" applyFill="1" applyBorder="1" applyAlignment="1">
      <alignment horizontal="center" vertical="center"/>
    </xf>
    <xf numFmtId="0" fontId="7" fillId="0" borderId="2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5"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55" xfId="0" applyFont="1" applyBorder="1" applyAlignment="1">
      <alignment horizontal="center" vertical="center" wrapText="1"/>
    </xf>
    <xf numFmtId="0" fontId="4" fillId="0" borderId="40" xfId="0" applyFont="1" applyFill="1" applyBorder="1" applyAlignment="1">
      <alignment horizontal="center" vertical="justify"/>
    </xf>
    <xf numFmtId="0" fontId="4" fillId="0" borderId="34" xfId="0" applyFont="1" applyFill="1" applyBorder="1" applyAlignment="1">
      <alignment horizontal="center" vertical="justify"/>
    </xf>
    <xf numFmtId="0" fontId="2" fillId="0" borderId="4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3"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6"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64" fontId="7" fillId="0" borderId="50"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164" fontId="7" fillId="0" borderId="55" xfId="0" applyNumberFormat="1" applyFont="1" applyFill="1" applyBorder="1" applyAlignment="1">
      <alignment horizontal="center" vertical="center"/>
    </xf>
    <xf numFmtId="0" fontId="7" fillId="0" borderId="56" xfId="0" applyFont="1" applyBorder="1" applyAlignment="1">
      <alignment horizontal="center" vertical="center" wrapText="1"/>
    </xf>
    <xf numFmtId="164" fontId="8" fillId="0" borderId="12" xfId="0" applyNumberFormat="1"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48" xfId="0" applyFont="1" applyFill="1" applyBorder="1" applyAlignment="1">
      <alignment horizontal="center" vertical="justify"/>
    </xf>
    <xf numFmtId="0" fontId="4" fillId="0" borderId="13" xfId="0" applyFont="1" applyFill="1" applyBorder="1" applyAlignment="1">
      <alignment horizontal="center" vertical="justify"/>
    </xf>
    <xf numFmtId="0" fontId="4" fillId="0" borderId="14" xfId="0" applyFont="1" applyFill="1" applyBorder="1" applyAlignment="1">
      <alignment horizontal="center" vertical="justify"/>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164" fontId="29" fillId="0" borderId="16" xfId="0" applyNumberFormat="1" applyFont="1" applyBorder="1" applyAlignment="1">
      <alignment horizontal="center" vertical="center" wrapText="1"/>
    </xf>
    <xf numFmtId="164" fontId="29" fillId="0" borderId="20" xfId="0" applyNumberFormat="1" applyFont="1" applyBorder="1" applyAlignment="1">
      <alignment horizontal="center" vertical="center" wrapText="1"/>
    </xf>
    <xf numFmtId="164" fontId="29" fillId="0" borderId="21" xfId="0" applyNumberFormat="1" applyFont="1" applyBorder="1" applyAlignment="1">
      <alignment horizontal="center" vertical="center" wrapText="1"/>
    </xf>
    <xf numFmtId="0" fontId="29" fillId="0" borderId="4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165" fontId="27" fillId="0" borderId="24" xfId="0" applyNumberFormat="1"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57" xfId="0" applyFont="1" applyFill="1" applyBorder="1" applyAlignment="1">
      <alignment horizontal="left" vertical="center" wrapText="1"/>
    </xf>
    <xf numFmtId="164" fontId="7" fillId="0" borderId="11" xfId="0" applyNumberFormat="1" applyFont="1" applyBorder="1" applyAlignment="1">
      <alignment horizontal="center" vertical="center"/>
    </xf>
    <xf numFmtId="0" fontId="7" fillId="0" borderId="11" xfId="0" applyFont="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1" fillId="0" borderId="0" xfId="0" applyFont="1" applyFill="1" applyBorder="1" applyAlignment="1">
      <alignment horizontal="center" textRotation="180"/>
    </xf>
    <xf numFmtId="0" fontId="4" fillId="0" borderId="5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12" xfId="0" applyFont="1" applyFill="1" applyBorder="1" applyAlignment="1">
      <alignment horizontal="center" vertical="justify"/>
    </xf>
    <xf numFmtId="0" fontId="4" fillId="0" borderId="57" xfId="0" applyFont="1" applyFill="1" applyBorder="1" applyAlignment="1">
      <alignment horizontal="center" vertical="justify"/>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6" fillId="0" borderId="4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3" xfId="0" applyFont="1" applyBorder="1" applyAlignment="1">
      <alignment horizontal="center" vertical="center" wrapText="1"/>
    </xf>
    <xf numFmtId="0" fontId="28" fillId="0" borderId="0" xfId="0" applyFont="1" applyFill="1" applyBorder="1" applyAlignment="1">
      <alignment horizontal="center" vertical="center"/>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2" xfId="0" applyFont="1" applyBorder="1" applyAlignment="1">
      <alignment horizontal="center" wrapText="1"/>
    </xf>
    <xf numFmtId="0" fontId="13" fillId="0" borderId="25" xfId="0" applyFont="1" applyBorder="1" applyAlignment="1">
      <alignment horizont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8" xfId="0" applyFont="1" applyBorder="1" applyAlignment="1">
      <alignment horizontal="center" wrapText="1"/>
    </xf>
    <xf numFmtId="0" fontId="13" fillId="0" borderId="30" xfId="0" applyFont="1" applyBorder="1" applyAlignment="1">
      <alignment horizontal="center" wrapText="1"/>
    </xf>
    <xf numFmtId="0" fontId="29" fillId="0" borderId="61" xfId="0" applyFont="1" applyBorder="1" applyAlignment="1">
      <alignment horizontal="center" vertical="center" wrapText="1"/>
    </xf>
    <xf numFmtId="0" fontId="29" fillId="0" borderId="52" xfId="0" applyFont="1" applyBorder="1" applyAlignment="1">
      <alignment horizontal="center" vertical="center" wrapText="1"/>
    </xf>
    <xf numFmtId="164" fontId="29" fillId="0" borderId="52" xfId="0" applyNumberFormat="1" applyFont="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4" fillId="0" borderId="52" xfId="0" applyFont="1" applyFill="1" applyBorder="1" applyAlignment="1">
      <alignment horizontal="center" vertical="justify"/>
    </xf>
    <xf numFmtId="0" fontId="4" fillId="0" borderId="53" xfId="0" applyFont="1" applyFill="1" applyBorder="1" applyAlignment="1">
      <alignment horizontal="center" vertical="justify"/>
    </xf>
    <xf numFmtId="0" fontId="2" fillId="0" borderId="61" xfId="0" applyFont="1" applyFill="1" applyBorder="1" applyAlignment="1">
      <alignment horizontal="center" vertical="center"/>
    </xf>
    <xf numFmtId="0" fontId="2" fillId="0" borderId="52" xfId="0" applyFont="1" applyFill="1" applyBorder="1" applyAlignment="1">
      <alignment horizontal="center" vertical="center"/>
    </xf>
    <xf numFmtId="165" fontId="27" fillId="0" borderId="47" xfId="0" applyNumberFormat="1" applyFont="1" applyBorder="1" applyAlignment="1">
      <alignment horizontal="center" vertical="center" wrapText="1"/>
    </xf>
    <xf numFmtId="165" fontId="27" fillId="0" borderId="45"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0" fontId="4" fillId="0" borderId="0" xfId="0" applyFont="1" applyFill="1" applyBorder="1" applyAlignment="1">
      <alignment horizontal="center" vertical="justify"/>
    </xf>
    <xf numFmtId="0" fontId="4" fillId="0" borderId="39" xfId="0" applyFont="1" applyFill="1" applyBorder="1" applyAlignment="1">
      <alignment horizontal="center" vertical="justify"/>
    </xf>
    <xf numFmtId="0" fontId="4" fillId="0" borderId="41" xfId="0" applyFont="1" applyFill="1" applyBorder="1" applyAlignment="1">
      <alignment horizontal="center" vertical="justify"/>
    </xf>
    <xf numFmtId="0" fontId="14" fillId="0" borderId="0" xfId="0" applyFont="1" applyFill="1" applyBorder="1" applyAlignment="1">
      <alignment horizontal="center"/>
    </xf>
    <xf numFmtId="0" fontId="2" fillId="0" borderId="0" xfId="0" applyFont="1" applyFill="1" applyBorder="1" applyAlignment="1">
      <alignment horizontal="center"/>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6" xfId="0" applyFont="1" applyFill="1" applyBorder="1" applyAlignment="1">
      <alignment horizontal="center" vertical="center" wrapText="1"/>
    </xf>
    <xf numFmtId="164" fontId="28" fillId="0" borderId="38" xfId="0" applyNumberFormat="1" applyFont="1" applyFill="1" applyBorder="1" applyAlignment="1">
      <alignment horizontal="center" vertical="center"/>
    </xf>
    <xf numFmtId="164" fontId="28" fillId="0" borderId="39" xfId="0" applyNumberFormat="1" applyFont="1" applyFill="1" applyBorder="1" applyAlignment="1">
      <alignment horizontal="center" vertical="center"/>
    </xf>
    <xf numFmtId="164" fontId="28" fillId="0" borderId="40" xfId="0" applyNumberFormat="1" applyFont="1" applyFill="1" applyBorder="1" applyAlignment="1">
      <alignment horizontal="center" vertical="center"/>
    </xf>
    <xf numFmtId="164" fontId="28" fillId="0" borderId="41" xfId="0" applyNumberFormat="1" applyFont="1" applyFill="1" applyBorder="1" applyAlignment="1">
      <alignment horizontal="center" vertical="center"/>
    </xf>
  </cellXfs>
  <cellStyles count="3">
    <cellStyle name="Millares" xfId="2" builtinId="3"/>
    <cellStyle name="Normal" xfId="0" builtinId="0"/>
    <cellStyle name="Normal_Hoja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533400</xdr:colOff>
      <xdr:row>0</xdr:row>
      <xdr:rowOff>190499</xdr:rowOff>
    </xdr:from>
    <xdr:to>
      <xdr:col>4</xdr:col>
      <xdr:colOff>172674</xdr:colOff>
      <xdr:row>5</xdr:row>
      <xdr:rowOff>161924</xdr:rowOff>
    </xdr:to>
    <xdr:pic>
      <xdr:nvPicPr>
        <xdr:cNvPr id="2" name="Picture 2" descr="Explorar0001"/>
        <xdr:cNvPicPr>
          <a:picLocks noChangeAspect="1" noChangeArrowheads="1"/>
        </xdr:cNvPicPr>
      </xdr:nvPicPr>
      <xdr:blipFill>
        <a:blip xmlns:r="http://schemas.openxmlformats.org/officeDocument/2006/relationships" r:embed="rId1" cstate="print"/>
        <a:srcRect/>
        <a:stretch>
          <a:fillRect/>
        </a:stretch>
      </xdr:blipFill>
      <xdr:spPr bwMode="auto">
        <a:xfrm>
          <a:off x="2057400" y="190499"/>
          <a:ext cx="1620474" cy="1533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
  <sheetViews>
    <sheetView tabSelected="1" topLeftCell="A7" workbookViewId="0">
      <selection activeCell="A15" sqref="A15:H15"/>
    </sheetView>
  </sheetViews>
  <sheetFormatPr baseColWidth="10" defaultRowHeight="15" x14ac:dyDescent="0.25"/>
  <cols>
    <col min="4" max="4" width="18.28515625" customWidth="1"/>
    <col min="7" max="7" width="13.42578125" customWidth="1"/>
    <col min="8" max="8" width="11.42578125" hidden="1" customWidth="1"/>
  </cols>
  <sheetData>
    <row r="2" spans="1:8" ht="23.25" customHeight="1" x14ac:dyDescent="0.25"/>
    <row r="3" spans="1:8" ht="23.25" customHeight="1" x14ac:dyDescent="0.25"/>
    <row r="4" spans="1:8" ht="30.75" customHeight="1" x14ac:dyDescent="0.25"/>
    <row r="5" spans="1:8" ht="30.75" customHeight="1" x14ac:dyDescent="0.25"/>
    <row r="6" spans="1:8" ht="30.75" customHeight="1" x14ac:dyDescent="0.25"/>
    <row r="7" spans="1:8" ht="66" customHeight="1" x14ac:dyDescent="0.45">
      <c r="A7" s="207" t="s">
        <v>0</v>
      </c>
      <c r="B7" s="207"/>
      <c r="C7" s="207"/>
      <c r="D7" s="207"/>
      <c r="E7" s="207"/>
      <c r="F7" s="207"/>
      <c r="G7" s="207"/>
      <c r="H7" s="207"/>
    </row>
    <row r="11" spans="1:8" ht="28.5" x14ac:dyDescent="0.45">
      <c r="A11" s="33"/>
      <c r="B11" s="33"/>
      <c r="C11" s="33"/>
      <c r="D11" s="33"/>
      <c r="E11" s="33"/>
      <c r="F11" s="33"/>
      <c r="G11" s="33"/>
      <c r="H11" s="33"/>
    </row>
    <row r="12" spans="1:8" ht="27.75" x14ac:dyDescent="0.4">
      <c r="A12" s="208" t="s">
        <v>108</v>
      </c>
      <c r="B12" s="208"/>
      <c r="C12" s="208"/>
      <c r="D12" s="208"/>
      <c r="E12" s="208"/>
      <c r="F12" s="208"/>
      <c r="G12" s="208"/>
      <c r="H12" s="208"/>
    </row>
    <row r="15" spans="1:8" ht="97.5" customHeight="1" x14ac:dyDescent="0.25">
      <c r="A15" s="209" t="str">
        <f>'I Admi'!$A$3</f>
        <v>PLAN ANUAL OPERATIVO  PRESUPUESTO ORDINARIO   2019</v>
      </c>
      <c r="B15" s="209"/>
      <c r="C15" s="209"/>
      <c r="D15" s="209"/>
      <c r="E15" s="209"/>
      <c r="F15" s="209"/>
      <c r="G15" s="209"/>
      <c r="H15" s="209"/>
    </row>
    <row r="16" spans="1:8" ht="29.25" customHeight="1" x14ac:dyDescent="0.25"/>
    <row r="17" spans="1:8" ht="27.75" x14ac:dyDescent="0.4">
      <c r="A17" s="211"/>
      <c r="B17" s="211"/>
      <c r="C17" s="211"/>
      <c r="D17" s="211"/>
      <c r="E17" s="211"/>
      <c r="F17" s="211"/>
      <c r="G17" s="211"/>
    </row>
    <row r="19" spans="1:8" ht="40.5" customHeight="1" x14ac:dyDescent="0.25"/>
    <row r="22" spans="1:8" ht="18.75" customHeight="1" x14ac:dyDescent="0.3">
      <c r="A22" s="210" t="str">
        <f>'I Admi'!$A$24</f>
        <v>Fecha: 19 de diciembre  2018</v>
      </c>
      <c r="B22" s="210"/>
      <c r="C22" s="210"/>
      <c r="D22" s="210"/>
      <c r="E22" s="210"/>
      <c r="F22" s="210"/>
      <c r="G22" s="210"/>
      <c r="H22" s="210"/>
    </row>
  </sheetData>
  <mergeCells count="5">
    <mergeCell ref="A7:H7"/>
    <mergeCell ref="A12:H12"/>
    <mergeCell ref="A15:H15"/>
    <mergeCell ref="A22:H22"/>
    <mergeCell ref="A17:G17"/>
  </mergeCells>
  <pageMargins left="0.70866141732283472" right="0.70866141732283472" top="0.74803149606299213" bottom="0.74803149606299213" header="0.31496062992125984" footer="0.31496062992125984"/>
  <pageSetup scale="95"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B15" sqref="B15"/>
    </sheetView>
  </sheetViews>
  <sheetFormatPr baseColWidth="10" defaultRowHeight="15" x14ac:dyDescent="0.25"/>
  <cols>
    <col min="2" max="2" width="11.42578125" style="25"/>
    <col min="3" max="3" width="61.7109375" customWidth="1"/>
    <col min="4" max="4" width="2.28515625" customWidth="1"/>
  </cols>
  <sheetData>
    <row r="2" spans="1:5" ht="23.25" x14ac:dyDescent="0.35">
      <c r="A2" s="212" t="s">
        <v>0</v>
      </c>
      <c r="B2" s="212"/>
      <c r="C2" s="212"/>
      <c r="D2" s="212"/>
    </row>
    <row r="3" spans="1:5" ht="49.5" customHeight="1" x14ac:dyDescent="0.25">
      <c r="A3" s="213" t="str">
        <f>'I Admi'!$A$3</f>
        <v>PLAN ANUAL OPERATIVO  PRESUPUESTO ORDINARIO   2019</v>
      </c>
      <c r="B3" s="213"/>
      <c r="C3" s="213"/>
      <c r="D3" s="213"/>
    </row>
    <row r="4" spans="1:5" ht="44.25" customHeight="1" x14ac:dyDescent="0.25"/>
    <row r="5" spans="1:5" ht="18" x14ac:dyDescent="0.25">
      <c r="B5" s="214" t="s">
        <v>105</v>
      </c>
      <c r="C5" s="214"/>
      <c r="D5" s="214"/>
    </row>
    <row r="6" spans="1:5" ht="28.5" customHeight="1" x14ac:dyDescent="0.25"/>
    <row r="7" spans="1:5" ht="21" customHeight="1" x14ac:dyDescent="0.25">
      <c r="B7" s="26" t="s">
        <v>106</v>
      </c>
      <c r="C7" s="26" t="s">
        <v>107</v>
      </c>
    </row>
    <row r="9" spans="1:5" ht="24" customHeight="1" x14ac:dyDescent="0.25">
      <c r="B9" s="25">
        <v>1</v>
      </c>
      <c r="C9" s="27" t="s">
        <v>157</v>
      </c>
    </row>
    <row r="10" spans="1:5" ht="24" customHeight="1" x14ac:dyDescent="0.25">
      <c r="B10" s="25">
        <v>2</v>
      </c>
      <c r="C10" s="27" t="s">
        <v>158</v>
      </c>
    </row>
    <row r="11" spans="1:5" ht="24" customHeight="1" x14ac:dyDescent="0.25">
      <c r="B11" s="25">
        <v>5</v>
      </c>
      <c r="C11" s="27" t="s">
        <v>377</v>
      </c>
    </row>
    <row r="12" spans="1:5" ht="24" customHeight="1" x14ac:dyDescent="0.25">
      <c r="B12" s="25">
        <v>6</v>
      </c>
      <c r="C12" s="27" t="s">
        <v>159</v>
      </c>
    </row>
    <row r="13" spans="1:5" ht="24" customHeight="1" x14ac:dyDescent="0.25">
      <c r="B13" s="25">
        <v>10</v>
      </c>
      <c r="C13" s="27" t="s">
        <v>378</v>
      </c>
    </row>
    <row r="14" spans="1:5" ht="26.25" customHeight="1" x14ac:dyDescent="0.25">
      <c r="B14" s="25">
        <v>10</v>
      </c>
      <c r="C14" s="27" t="s">
        <v>160</v>
      </c>
    </row>
    <row r="15" spans="1:5" ht="21.75" customHeight="1" x14ac:dyDescent="0.25">
      <c r="C15" s="28"/>
      <c r="D15" s="29"/>
      <c r="E15" s="30"/>
    </row>
    <row r="16" spans="1:5" x14ac:dyDescent="0.25">
      <c r="C16" s="31"/>
      <c r="E16" s="30"/>
    </row>
    <row r="17" spans="3:5" x14ac:dyDescent="0.25">
      <c r="E17" s="30"/>
    </row>
    <row r="18" spans="3:5" x14ac:dyDescent="0.25">
      <c r="C18" s="32"/>
      <c r="E18" s="30"/>
    </row>
    <row r="19" spans="3:5" x14ac:dyDescent="0.25">
      <c r="C19" s="28"/>
      <c r="D19" s="29"/>
    </row>
    <row r="20" spans="3:5" x14ac:dyDescent="0.25">
      <c r="D20" s="29"/>
    </row>
  </sheetData>
  <mergeCells count="3">
    <mergeCell ref="A2:D2"/>
    <mergeCell ref="A3:D3"/>
    <mergeCell ref="B5:D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16" workbookViewId="0">
      <selection activeCell="J47" sqref="J47"/>
    </sheetView>
  </sheetViews>
  <sheetFormatPr baseColWidth="10" defaultRowHeight="15" x14ac:dyDescent="0.25"/>
  <cols>
    <col min="1" max="2" width="11.42578125" style="54"/>
    <col min="3" max="3" width="1.7109375" style="54" customWidth="1"/>
    <col min="4" max="5" width="11.42578125" style="54"/>
    <col min="6" max="6" width="32.5703125" style="54" customWidth="1"/>
    <col min="7" max="8" width="13.5703125" style="54" customWidth="1"/>
    <col min="9" max="9" width="14.28515625" style="54" customWidth="1"/>
    <col min="10" max="10" width="17" style="54" customWidth="1"/>
    <col min="11" max="11" width="10.42578125" style="54" customWidth="1"/>
    <col min="12" max="12" width="5.85546875" style="69" customWidth="1"/>
    <col min="13" max="16384" width="11.42578125" style="54"/>
  </cols>
  <sheetData>
    <row r="1" spans="1:12" s="60" customFormat="1" ht="9.75" customHeight="1" x14ac:dyDescent="0.25">
      <c r="A1" s="287" t="s">
        <v>0</v>
      </c>
      <c r="B1" s="288"/>
      <c r="C1" s="288"/>
      <c r="D1" s="288"/>
      <c r="E1" s="288"/>
      <c r="F1" s="288"/>
      <c r="G1" s="288"/>
      <c r="H1" s="288"/>
      <c r="I1" s="288"/>
      <c r="J1" s="288"/>
      <c r="K1" s="289"/>
      <c r="L1" s="59"/>
    </row>
    <row r="2" spans="1:12" s="60" customFormat="1" ht="9.75" customHeight="1" x14ac:dyDescent="0.25">
      <c r="A2" s="290"/>
      <c r="B2" s="291"/>
      <c r="C2" s="291"/>
      <c r="D2" s="291"/>
      <c r="E2" s="291"/>
      <c r="F2" s="291"/>
      <c r="G2" s="291"/>
      <c r="H2" s="291"/>
      <c r="I2" s="291"/>
      <c r="J2" s="291"/>
      <c r="K2" s="292"/>
      <c r="L2" s="59"/>
    </row>
    <row r="3" spans="1:12" s="60" customFormat="1" ht="9.75" customHeight="1" x14ac:dyDescent="0.25">
      <c r="A3" s="293" t="s">
        <v>162</v>
      </c>
      <c r="B3" s="294"/>
      <c r="C3" s="294"/>
      <c r="D3" s="294"/>
      <c r="E3" s="294"/>
      <c r="F3" s="294"/>
      <c r="G3" s="294"/>
      <c r="H3" s="294"/>
      <c r="I3" s="294"/>
      <c r="J3" s="294"/>
      <c r="K3" s="295"/>
      <c r="L3" s="61"/>
    </row>
    <row r="4" spans="1:12" s="60" customFormat="1" ht="9.75" customHeight="1" x14ac:dyDescent="0.25">
      <c r="A4" s="293"/>
      <c r="B4" s="294"/>
      <c r="C4" s="294"/>
      <c r="D4" s="294"/>
      <c r="E4" s="294"/>
      <c r="F4" s="294"/>
      <c r="G4" s="294"/>
      <c r="H4" s="294"/>
      <c r="I4" s="294"/>
      <c r="J4" s="294"/>
      <c r="K4" s="295"/>
      <c r="L4" s="61"/>
    </row>
    <row r="5" spans="1:12" s="60" customFormat="1" ht="7.5" customHeight="1" x14ac:dyDescent="0.25">
      <c r="A5" s="296" t="s">
        <v>64</v>
      </c>
      <c r="B5" s="297"/>
      <c r="C5" s="297"/>
      <c r="D5" s="297"/>
      <c r="E5" s="297"/>
      <c r="F5" s="297"/>
      <c r="G5" s="297"/>
      <c r="H5" s="297"/>
      <c r="I5" s="297"/>
      <c r="J5" s="297"/>
      <c r="K5" s="298"/>
      <c r="L5" s="59"/>
    </row>
    <row r="6" spans="1:12" s="60" customFormat="1" ht="7.5" customHeight="1" x14ac:dyDescent="0.25">
      <c r="A6" s="219"/>
      <c r="B6" s="220"/>
      <c r="C6" s="220"/>
      <c r="D6" s="220"/>
      <c r="E6" s="220"/>
      <c r="F6" s="220"/>
      <c r="G6" s="220"/>
      <c r="H6" s="220"/>
      <c r="I6" s="220"/>
      <c r="J6" s="220"/>
      <c r="K6" s="221"/>
      <c r="L6" s="59"/>
    </row>
    <row r="7" spans="1:12" s="63" customFormat="1" ht="14.25" customHeight="1" x14ac:dyDescent="0.25">
      <c r="A7" s="299" t="s">
        <v>1</v>
      </c>
      <c r="B7" s="300"/>
      <c r="C7" s="301"/>
      <c r="D7" s="305" t="s">
        <v>2</v>
      </c>
      <c r="E7" s="300"/>
      <c r="F7" s="300"/>
      <c r="G7" s="300"/>
      <c r="H7" s="300"/>
      <c r="I7" s="301"/>
      <c r="J7" s="316" t="s">
        <v>3</v>
      </c>
      <c r="K7" s="307" t="s">
        <v>4</v>
      </c>
      <c r="L7" s="62"/>
    </row>
    <row r="8" spans="1:12" s="63" customFormat="1" ht="9" customHeight="1" x14ac:dyDescent="0.25">
      <c r="A8" s="299"/>
      <c r="B8" s="300"/>
      <c r="C8" s="301"/>
      <c r="D8" s="306"/>
      <c r="E8" s="303"/>
      <c r="F8" s="303"/>
      <c r="G8" s="303"/>
      <c r="H8" s="303"/>
      <c r="I8" s="304"/>
      <c r="J8" s="317"/>
      <c r="K8" s="307"/>
      <c r="L8" s="62"/>
    </row>
    <row r="9" spans="1:12" s="63" customFormat="1" ht="14.25" customHeight="1" x14ac:dyDescent="0.25">
      <c r="A9" s="299"/>
      <c r="B9" s="300"/>
      <c r="C9" s="301"/>
      <c r="D9" s="309" t="s">
        <v>6</v>
      </c>
      <c r="E9" s="309"/>
      <c r="F9" s="309"/>
      <c r="G9" s="310" t="s">
        <v>7</v>
      </c>
      <c r="H9" s="311"/>
      <c r="I9" s="312"/>
      <c r="J9" s="317"/>
      <c r="K9" s="307"/>
      <c r="L9" s="62"/>
    </row>
    <row r="10" spans="1:12" s="63" customFormat="1" ht="9" customHeight="1" x14ac:dyDescent="0.25">
      <c r="A10" s="302"/>
      <c r="B10" s="303"/>
      <c r="C10" s="304"/>
      <c r="D10" s="309"/>
      <c r="E10" s="309"/>
      <c r="F10" s="309"/>
      <c r="G10" s="313"/>
      <c r="H10" s="314"/>
      <c r="I10" s="315"/>
      <c r="J10" s="318"/>
      <c r="K10" s="308"/>
      <c r="L10" s="62"/>
    </row>
    <row r="11" spans="1:12" s="63" customFormat="1" ht="15" customHeight="1" x14ac:dyDescent="0.25">
      <c r="A11" s="222" t="s">
        <v>22</v>
      </c>
      <c r="B11" s="223"/>
      <c r="C11" s="224"/>
      <c r="D11" s="231" t="s">
        <v>163</v>
      </c>
      <c r="E11" s="232"/>
      <c r="F11" s="233"/>
      <c r="G11" s="240" t="s">
        <v>56</v>
      </c>
      <c r="H11" s="241"/>
      <c r="I11" s="242"/>
      <c r="J11" s="249">
        <v>148986300.71000001</v>
      </c>
      <c r="K11" s="252" t="s">
        <v>8</v>
      </c>
      <c r="L11" s="62"/>
    </row>
    <row r="12" spans="1:12" s="63" customFormat="1" ht="15" customHeight="1" x14ac:dyDescent="0.25">
      <c r="A12" s="225"/>
      <c r="B12" s="226"/>
      <c r="C12" s="227"/>
      <c r="D12" s="234"/>
      <c r="E12" s="235"/>
      <c r="F12" s="236"/>
      <c r="G12" s="243"/>
      <c r="H12" s="244"/>
      <c r="I12" s="245"/>
      <c r="J12" s="250"/>
      <c r="K12" s="253"/>
      <c r="L12" s="62"/>
    </row>
    <row r="13" spans="1:12" s="63" customFormat="1" ht="15" customHeight="1" x14ac:dyDescent="0.25">
      <c r="A13" s="225"/>
      <c r="B13" s="226"/>
      <c r="C13" s="227"/>
      <c r="D13" s="234"/>
      <c r="E13" s="235"/>
      <c r="F13" s="236"/>
      <c r="G13" s="243"/>
      <c r="H13" s="244"/>
      <c r="I13" s="245"/>
      <c r="J13" s="250"/>
      <c r="K13" s="253"/>
      <c r="L13" s="62"/>
    </row>
    <row r="14" spans="1:12" s="63" customFormat="1" ht="33" customHeight="1" x14ac:dyDescent="0.25">
      <c r="A14" s="228"/>
      <c r="B14" s="229"/>
      <c r="C14" s="230"/>
      <c r="D14" s="237"/>
      <c r="E14" s="238"/>
      <c r="F14" s="239"/>
      <c r="G14" s="246"/>
      <c r="H14" s="247"/>
      <c r="I14" s="248"/>
      <c r="J14" s="251"/>
      <c r="K14" s="254"/>
      <c r="L14" s="62"/>
    </row>
    <row r="15" spans="1:12" s="63" customFormat="1" ht="14.25" customHeight="1" x14ac:dyDescent="0.25">
      <c r="A15" s="222" t="s">
        <v>57</v>
      </c>
      <c r="B15" s="223"/>
      <c r="C15" s="224"/>
      <c r="D15" s="231" t="s">
        <v>58</v>
      </c>
      <c r="E15" s="232"/>
      <c r="F15" s="233"/>
      <c r="G15" s="240" t="s">
        <v>84</v>
      </c>
      <c r="H15" s="241"/>
      <c r="I15" s="242"/>
      <c r="J15" s="249">
        <v>24225000</v>
      </c>
      <c r="K15" s="252" t="s">
        <v>8</v>
      </c>
      <c r="L15" s="62"/>
    </row>
    <row r="16" spans="1:12" s="63" customFormat="1" ht="14.25" customHeight="1" x14ac:dyDescent="0.25">
      <c r="A16" s="225"/>
      <c r="B16" s="226"/>
      <c r="C16" s="227"/>
      <c r="D16" s="234"/>
      <c r="E16" s="235"/>
      <c r="F16" s="236"/>
      <c r="G16" s="243"/>
      <c r="H16" s="244"/>
      <c r="I16" s="245"/>
      <c r="J16" s="250"/>
      <c r="K16" s="253"/>
      <c r="L16" s="62"/>
    </row>
    <row r="17" spans="1:12" s="63" customFormat="1" ht="14.25" customHeight="1" x14ac:dyDescent="0.25">
      <c r="A17" s="225"/>
      <c r="B17" s="226"/>
      <c r="C17" s="227"/>
      <c r="D17" s="234"/>
      <c r="E17" s="235"/>
      <c r="F17" s="236"/>
      <c r="G17" s="243"/>
      <c r="H17" s="244"/>
      <c r="I17" s="245"/>
      <c r="J17" s="250"/>
      <c r="K17" s="253"/>
      <c r="L17" s="62"/>
    </row>
    <row r="18" spans="1:12" s="63" customFormat="1" ht="2.25" customHeight="1" x14ac:dyDescent="0.25">
      <c r="A18" s="228"/>
      <c r="B18" s="229"/>
      <c r="C18" s="230"/>
      <c r="D18" s="237"/>
      <c r="E18" s="238"/>
      <c r="F18" s="239"/>
      <c r="G18" s="246"/>
      <c r="H18" s="247"/>
      <c r="I18" s="248"/>
      <c r="J18" s="251"/>
      <c r="K18" s="254"/>
      <c r="L18" s="62"/>
    </row>
    <row r="19" spans="1:12" s="63" customFormat="1" ht="14.25" x14ac:dyDescent="0.25">
      <c r="A19" s="222" t="s">
        <v>25</v>
      </c>
      <c r="B19" s="223"/>
      <c r="C19" s="224"/>
      <c r="D19" s="257" t="s">
        <v>24</v>
      </c>
      <c r="E19" s="258"/>
      <c r="F19" s="259"/>
      <c r="G19" s="266" t="s">
        <v>83</v>
      </c>
      <c r="H19" s="267"/>
      <c r="I19" s="268"/>
      <c r="J19" s="278">
        <v>36257408.689999998</v>
      </c>
      <c r="K19" s="275" t="s">
        <v>8</v>
      </c>
      <c r="L19" s="62"/>
    </row>
    <row r="20" spans="1:12" s="63" customFormat="1" ht="14.25" x14ac:dyDescent="0.25">
      <c r="A20" s="225"/>
      <c r="B20" s="226"/>
      <c r="C20" s="227"/>
      <c r="D20" s="260"/>
      <c r="E20" s="261"/>
      <c r="F20" s="262"/>
      <c r="G20" s="269"/>
      <c r="H20" s="270"/>
      <c r="I20" s="271"/>
      <c r="J20" s="279"/>
      <c r="K20" s="276"/>
      <c r="L20" s="215"/>
    </row>
    <row r="21" spans="1:12" s="63" customFormat="1" ht="14.25" x14ac:dyDescent="0.25">
      <c r="A21" s="225"/>
      <c r="B21" s="226"/>
      <c r="C21" s="227"/>
      <c r="D21" s="260"/>
      <c r="E21" s="261"/>
      <c r="F21" s="262"/>
      <c r="G21" s="269"/>
      <c r="H21" s="270"/>
      <c r="I21" s="271"/>
      <c r="J21" s="279"/>
      <c r="K21" s="276"/>
      <c r="L21" s="215"/>
    </row>
    <row r="22" spans="1:12" s="63" customFormat="1" ht="3" customHeight="1" x14ac:dyDescent="0.25">
      <c r="A22" s="228"/>
      <c r="B22" s="229"/>
      <c r="C22" s="230"/>
      <c r="D22" s="263"/>
      <c r="E22" s="264"/>
      <c r="F22" s="265"/>
      <c r="G22" s="272"/>
      <c r="H22" s="273"/>
      <c r="I22" s="274"/>
      <c r="J22" s="280"/>
      <c r="K22" s="277"/>
      <c r="L22" s="215"/>
    </row>
    <row r="23" spans="1:12" ht="30" customHeight="1" x14ac:dyDescent="0.25">
      <c r="A23" s="281" t="s">
        <v>10</v>
      </c>
      <c r="B23" s="282"/>
      <c r="C23" s="282"/>
      <c r="D23" s="282"/>
      <c r="E23" s="282"/>
      <c r="F23" s="283"/>
      <c r="G23" s="284" t="s">
        <v>21</v>
      </c>
      <c r="H23" s="285"/>
      <c r="I23" s="286"/>
      <c r="J23" s="7">
        <f>SUM(J11:J22)</f>
        <v>209468709.40000001</v>
      </c>
      <c r="K23" s="64"/>
      <c r="L23" s="65"/>
    </row>
    <row r="24" spans="1:12" ht="18.75" customHeight="1" thickBot="1" x14ac:dyDescent="0.3">
      <c r="A24" s="255" t="s">
        <v>381</v>
      </c>
      <c r="B24" s="256"/>
      <c r="C24" s="256"/>
      <c r="D24" s="256"/>
      <c r="E24" s="256"/>
      <c r="F24" s="49"/>
      <c r="G24" s="49"/>
      <c r="H24" s="49"/>
      <c r="I24" s="50"/>
      <c r="J24" s="66"/>
      <c r="K24" s="67"/>
      <c r="L24" s="65"/>
    </row>
    <row r="25" spans="1:12" ht="8.25" customHeight="1" thickBot="1" x14ac:dyDescent="0.3">
      <c r="B25" s="56"/>
      <c r="C25" s="56"/>
      <c r="D25" s="56"/>
      <c r="E25" s="56"/>
      <c r="L25" s="68"/>
    </row>
    <row r="26" spans="1:12" ht="9.75" customHeight="1" x14ac:dyDescent="0.25">
      <c r="A26" s="216" t="s">
        <v>65</v>
      </c>
      <c r="B26" s="217"/>
      <c r="C26" s="217"/>
      <c r="D26" s="217"/>
      <c r="E26" s="217"/>
      <c r="F26" s="217"/>
      <c r="G26" s="217"/>
      <c r="H26" s="217"/>
      <c r="I26" s="217"/>
      <c r="J26" s="217"/>
      <c r="K26" s="218"/>
      <c r="L26" s="68"/>
    </row>
    <row r="27" spans="1:12" ht="9.75" customHeight="1" x14ac:dyDescent="0.25">
      <c r="A27" s="219"/>
      <c r="B27" s="220"/>
      <c r="C27" s="220"/>
      <c r="D27" s="220"/>
      <c r="E27" s="220"/>
      <c r="F27" s="220"/>
      <c r="G27" s="220"/>
      <c r="H27" s="220"/>
      <c r="I27" s="220"/>
      <c r="J27" s="220"/>
      <c r="K27" s="221"/>
      <c r="L27" s="68"/>
    </row>
    <row r="28" spans="1:12" ht="9.75" customHeight="1" x14ac:dyDescent="0.25">
      <c r="A28" s="43"/>
      <c r="B28" s="44"/>
      <c r="C28" s="44"/>
      <c r="D28" s="44"/>
      <c r="E28" s="44"/>
      <c r="F28" s="44"/>
      <c r="G28" s="44"/>
      <c r="H28" s="44"/>
      <c r="I28" s="44"/>
      <c r="J28" s="44"/>
      <c r="K28" s="45"/>
      <c r="L28" s="68"/>
    </row>
    <row r="29" spans="1:12" x14ac:dyDescent="0.25">
      <c r="A29" s="319" t="s">
        <v>22</v>
      </c>
      <c r="B29" s="320"/>
      <c r="C29" s="320"/>
      <c r="D29" s="321" t="s">
        <v>23</v>
      </c>
      <c r="E29" s="321"/>
      <c r="F29" s="321"/>
      <c r="G29" s="322" t="s">
        <v>62</v>
      </c>
      <c r="H29" s="322"/>
      <c r="I29" s="322"/>
      <c r="J29" s="323">
        <v>52234260</v>
      </c>
      <c r="K29" s="324" t="s">
        <v>8</v>
      </c>
    </row>
    <row r="30" spans="1:12" x14ac:dyDescent="0.25">
      <c r="A30" s="319"/>
      <c r="B30" s="320"/>
      <c r="C30" s="320"/>
      <c r="D30" s="321"/>
      <c r="E30" s="321"/>
      <c r="F30" s="321"/>
      <c r="G30" s="322"/>
      <c r="H30" s="322"/>
      <c r="I30" s="322"/>
      <c r="J30" s="323"/>
      <c r="K30" s="324"/>
    </row>
    <row r="31" spans="1:12" x14ac:dyDescent="0.25">
      <c r="A31" s="319"/>
      <c r="B31" s="320"/>
      <c r="C31" s="320"/>
      <c r="D31" s="321"/>
      <c r="E31" s="321"/>
      <c r="F31" s="321"/>
      <c r="G31" s="322"/>
      <c r="H31" s="322"/>
      <c r="I31" s="322"/>
      <c r="J31" s="323"/>
      <c r="K31" s="324"/>
    </row>
    <row r="32" spans="1:12" ht="26.25" customHeight="1" x14ac:dyDescent="0.25">
      <c r="A32" s="319"/>
      <c r="B32" s="320"/>
      <c r="C32" s="320"/>
      <c r="D32" s="321"/>
      <c r="E32" s="321"/>
      <c r="F32" s="321"/>
      <c r="G32" s="322"/>
      <c r="H32" s="322"/>
      <c r="I32" s="322"/>
      <c r="J32" s="323"/>
      <c r="K32" s="324"/>
    </row>
    <row r="33" spans="1:12" x14ac:dyDescent="0.25">
      <c r="A33" s="319" t="s">
        <v>136</v>
      </c>
      <c r="B33" s="325"/>
      <c r="C33" s="325"/>
      <c r="D33" s="321" t="s">
        <v>23</v>
      </c>
      <c r="E33" s="321"/>
      <c r="F33" s="321"/>
      <c r="G33" s="322" t="s">
        <v>137</v>
      </c>
      <c r="H33" s="325"/>
      <c r="I33" s="325"/>
      <c r="J33" s="323">
        <v>5091795</v>
      </c>
      <c r="K33" s="324" t="s">
        <v>8</v>
      </c>
    </row>
    <row r="34" spans="1:12" x14ac:dyDescent="0.25">
      <c r="A34" s="326"/>
      <c r="B34" s="325"/>
      <c r="C34" s="325"/>
      <c r="D34" s="321"/>
      <c r="E34" s="321"/>
      <c r="F34" s="321"/>
      <c r="G34" s="325"/>
      <c r="H34" s="325"/>
      <c r="I34" s="325"/>
      <c r="J34" s="323"/>
      <c r="K34" s="324"/>
    </row>
    <row r="35" spans="1:12" x14ac:dyDescent="0.25">
      <c r="A35" s="326"/>
      <c r="B35" s="325"/>
      <c r="C35" s="325"/>
      <c r="D35" s="321"/>
      <c r="E35" s="321"/>
      <c r="F35" s="321"/>
      <c r="G35" s="325"/>
      <c r="H35" s="325"/>
      <c r="I35" s="325"/>
      <c r="J35" s="323"/>
      <c r="K35" s="324"/>
    </row>
    <row r="36" spans="1:12" ht="6.75" customHeight="1" x14ac:dyDescent="0.25">
      <c r="A36" s="326"/>
      <c r="B36" s="325"/>
      <c r="C36" s="325"/>
      <c r="D36" s="321"/>
      <c r="E36" s="321"/>
      <c r="F36" s="321"/>
      <c r="G36" s="325"/>
      <c r="H36" s="325"/>
      <c r="I36" s="325"/>
      <c r="J36" s="323"/>
      <c r="K36" s="324"/>
    </row>
    <row r="37" spans="1:12" x14ac:dyDescent="0.25">
      <c r="A37" s="319" t="s">
        <v>22</v>
      </c>
      <c r="B37" s="320"/>
      <c r="C37" s="320"/>
      <c r="D37" s="321" t="s">
        <v>23</v>
      </c>
      <c r="E37" s="321"/>
      <c r="F37" s="321"/>
      <c r="G37" s="322" t="s">
        <v>138</v>
      </c>
      <c r="H37" s="322"/>
      <c r="I37" s="322"/>
      <c r="J37" s="323">
        <v>491031.78</v>
      </c>
      <c r="K37" s="324" t="s">
        <v>8</v>
      </c>
    </row>
    <row r="38" spans="1:12" x14ac:dyDescent="0.25">
      <c r="A38" s="319"/>
      <c r="B38" s="320"/>
      <c r="C38" s="320"/>
      <c r="D38" s="321"/>
      <c r="E38" s="321"/>
      <c r="F38" s="321"/>
      <c r="G38" s="322"/>
      <c r="H38" s="322"/>
      <c r="I38" s="322"/>
      <c r="J38" s="323"/>
      <c r="K38" s="324"/>
    </row>
    <row r="39" spans="1:12" x14ac:dyDescent="0.25">
      <c r="A39" s="319"/>
      <c r="B39" s="320"/>
      <c r="C39" s="320"/>
      <c r="D39" s="321"/>
      <c r="E39" s="321"/>
      <c r="F39" s="321"/>
      <c r="G39" s="322"/>
      <c r="H39" s="322"/>
      <c r="I39" s="322"/>
      <c r="J39" s="323"/>
      <c r="K39" s="324"/>
    </row>
    <row r="40" spans="1:12" ht="6.75" customHeight="1" x14ac:dyDescent="0.25">
      <c r="A40" s="319"/>
      <c r="B40" s="320"/>
      <c r="C40" s="320"/>
      <c r="D40" s="321"/>
      <c r="E40" s="321"/>
      <c r="F40" s="321"/>
      <c r="G40" s="322"/>
      <c r="H40" s="322"/>
      <c r="I40" s="322"/>
      <c r="J40" s="323"/>
      <c r="K40" s="324"/>
    </row>
    <row r="41" spans="1:12" x14ac:dyDescent="0.25">
      <c r="A41" s="319" t="s">
        <v>25</v>
      </c>
      <c r="B41" s="320"/>
      <c r="C41" s="320"/>
      <c r="D41" s="332" t="s">
        <v>24</v>
      </c>
      <c r="E41" s="332"/>
      <c r="F41" s="332"/>
      <c r="G41" s="322" t="s">
        <v>89</v>
      </c>
      <c r="H41" s="325"/>
      <c r="I41" s="325"/>
      <c r="J41" s="323">
        <v>15344820.43</v>
      </c>
      <c r="K41" s="324" t="s">
        <v>8</v>
      </c>
    </row>
    <row r="42" spans="1:12" x14ac:dyDescent="0.25">
      <c r="A42" s="319"/>
      <c r="B42" s="320"/>
      <c r="C42" s="320"/>
      <c r="D42" s="332"/>
      <c r="E42" s="332"/>
      <c r="F42" s="332"/>
      <c r="G42" s="325"/>
      <c r="H42" s="325"/>
      <c r="I42" s="325"/>
      <c r="J42" s="323"/>
      <c r="K42" s="324"/>
    </row>
    <row r="43" spans="1:12" x14ac:dyDescent="0.25">
      <c r="A43" s="319"/>
      <c r="B43" s="320"/>
      <c r="C43" s="320"/>
      <c r="D43" s="332"/>
      <c r="E43" s="332"/>
      <c r="F43" s="332"/>
      <c r="G43" s="325"/>
      <c r="H43" s="325"/>
      <c r="I43" s="325"/>
      <c r="J43" s="323"/>
      <c r="K43" s="324"/>
    </row>
    <row r="44" spans="1:12" ht="7.5" customHeight="1" x14ac:dyDescent="0.25">
      <c r="A44" s="319"/>
      <c r="B44" s="320"/>
      <c r="C44" s="320"/>
      <c r="D44" s="332"/>
      <c r="E44" s="332"/>
      <c r="F44" s="332"/>
      <c r="G44" s="325"/>
      <c r="H44" s="325"/>
      <c r="I44" s="325"/>
      <c r="J44" s="323"/>
      <c r="K44" s="324"/>
    </row>
    <row r="45" spans="1:12" ht="29.25" customHeight="1" thickBot="1" x14ac:dyDescent="0.3">
      <c r="A45" s="255" t="s">
        <v>63</v>
      </c>
      <c r="B45" s="256"/>
      <c r="C45" s="256"/>
      <c r="D45" s="256"/>
      <c r="E45" s="256"/>
      <c r="F45" s="328"/>
      <c r="G45" s="329" t="s">
        <v>21</v>
      </c>
      <c r="H45" s="330"/>
      <c r="I45" s="331"/>
      <c r="J45" s="48">
        <f>SUM(J29+J33+J37+J41)</f>
        <v>73161907.210000008</v>
      </c>
      <c r="K45" s="67"/>
      <c r="L45" s="68"/>
    </row>
    <row r="46" spans="1:12" ht="10.5" customHeight="1" thickBot="1" x14ac:dyDescent="0.3">
      <c r="L46" s="68"/>
    </row>
    <row r="47" spans="1:12" ht="36" customHeight="1" thickBot="1" x14ac:dyDescent="0.3">
      <c r="A47" s="52"/>
      <c r="B47" s="53" t="s">
        <v>66</v>
      </c>
      <c r="C47" s="53"/>
      <c r="D47" s="53"/>
      <c r="E47" s="53"/>
      <c r="F47" s="57"/>
      <c r="G47" s="327" t="str">
        <f>Portada!A22</f>
        <v>Fecha: 19 de diciembre  2018</v>
      </c>
      <c r="H47" s="327"/>
      <c r="I47" s="327"/>
      <c r="J47" s="70">
        <f>+J45+J23</f>
        <v>282630616.61000001</v>
      </c>
      <c r="K47" s="71"/>
      <c r="L47" s="73"/>
    </row>
    <row r="48" spans="1:12" ht="10.5" customHeight="1" x14ac:dyDescent="0.25">
      <c r="L48" s="72"/>
    </row>
    <row r="49" spans="12:12" ht="15.75" customHeight="1" x14ac:dyDescent="0.25">
      <c r="L49" s="215" t="s">
        <v>26</v>
      </c>
    </row>
    <row r="50" spans="12:12" x14ac:dyDescent="0.25">
      <c r="L50" s="215"/>
    </row>
  </sheetData>
  <mergeCells count="53">
    <mergeCell ref="J41:J44"/>
    <mergeCell ref="K41:K44"/>
    <mergeCell ref="G47:I47"/>
    <mergeCell ref="A45:F45"/>
    <mergeCell ref="G45:I45"/>
    <mergeCell ref="A41:C44"/>
    <mergeCell ref="D41:F44"/>
    <mergeCell ref="G41:I44"/>
    <mergeCell ref="A37:C40"/>
    <mergeCell ref="D37:F40"/>
    <mergeCell ref="G37:I40"/>
    <mergeCell ref="J37:J40"/>
    <mergeCell ref="K37:K40"/>
    <mergeCell ref="A33:C36"/>
    <mergeCell ref="D33:F36"/>
    <mergeCell ref="G33:I36"/>
    <mergeCell ref="J33:J36"/>
    <mergeCell ref="K33:K36"/>
    <mergeCell ref="A29:C32"/>
    <mergeCell ref="D29:F32"/>
    <mergeCell ref="G29:I32"/>
    <mergeCell ref="J29:J32"/>
    <mergeCell ref="K29:K32"/>
    <mergeCell ref="A11:C14"/>
    <mergeCell ref="D11:F14"/>
    <mergeCell ref="G11:I14"/>
    <mergeCell ref="J11:J14"/>
    <mergeCell ref="K11:K14"/>
    <mergeCell ref="A1:K2"/>
    <mergeCell ref="A3:K4"/>
    <mergeCell ref="A5:K6"/>
    <mergeCell ref="A7:C10"/>
    <mergeCell ref="D7:I8"/>
    <mergeCell ref="K7:K10"/>
    <mergeCell ref="D9:F10"/>
    <mergeCell ref="G9:I10"/>
    <mergeCell ref="J7:J10"/>
    <mergeCell ref="L49:L50"/>
    <mergeCell ref="A26:K27"/>
    <mergeCell ref="A15:C18"/>
    <mergeCell ref="D15:F18"/>
    <mergeCell ref="G15:I18"/>
    <mergeCell ref="J15:J18"/>
    <mergeCell ref="K15:K18"/>
    <mergeCell ref="A24:E24"/>
    <mergeCell ref="A19:C22"/>
    <mergeCell ref="D19:F22"/>
    <mergeCell ref="G19:I22"/>
    <mergeCell ref="K19:K22"/>
    <mergeCell ref="J19:J22"/>
    <mergeCell ref="A23:F23"/>
    <mergeCell ref="G23:I23"/>
    <mergeCell ref="L20:L22"/>
  </mergeCells>
  <pageMargins left="0.43" right="0.51" top="0.33" bottom="0.33" header="0.31496062992125984" footer="0.31496062992125984"/>
  <pageSetup scale="8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topLeftCell="A72" workbookViewId="0">
      <selection activeCell="N91" sqref="A91:XFD94"/>
    </sheetView>
  </sheetViews>
  <sheetFormatPr baseColWidth="10" defaultRowHeight="15" x14ac:dyDescent="0.25"/>
  <cols>
    <col min="1" max="3" width="10.28515625" customWidth="1"/>
    <col min="4" max="5" width="16.7109375" customWidth="1"/>
    <col min="6" max="6" width="18" customWidth="1"/>
    <col min="7" max="8" width="13" customWidth="1"/>
    <col min="9" max="9" width="8.5703125" customWidth="1"/>
    <col min="10" max="11" width="5.7109375" customWidth="1"/>
    <col min="12" max="12" width="5.5703125" customWidth="1"/>
    <col min="13" max="13" width="10.28515625" bestFit="1" customWidth="1"/>
    <col min="14" max="14" width="3.140625" style="12" customWidth="1"/>
  </cols>
  <sheetData>
    <row r="1" spans="1:14" s="1" customFormat="1" x14ac:dyDescent="0.25">
      <c r="A1" s="374" t="s">
        <v>0</v>
      </c>
      <c r="B1" s="375"/>
      <c r="C1" s="375"/>
      <c r="D1" s="375"/>
      <c r="E1" s="375"/>
      <c r="F1" s="375"/>
      <c r="G1" s="375"/>
      <c r="H1" s="375"/>
      <c r="I1" s="375"/>
      <c r="J1" s="375"/>
      <c r="K1" s="375"/>
      <c r="L1" s="375"/>
      <c r="M1" s="376"/>
      <c r="N1" s="9"/>
    </row>
    <row r="2" spans="1:14" s="1" customFormat="1" x14ac:dyDescent="0.25">
      <c r="A2" s="377"/>
      <c r="B2" s="378"/>
      <c r="C2" s="378"/>
      <c r="D2" s="378"/>
      <c r="E2" s="378"/>
      <c r="F2" s="378"/>
      <c r="G2" s="378"/>
      <c r="H2" s="378"/>
      <c r="I2" s="378"/>
      <c r="J2" s="378"/>
      <c r="K2" s="378"/>
      <c r="L2" s="378"/>
      <c r="M2" s="379"/>
      <c r="N2" s="9"/>
    </row>
    <row r="3" spans="1:14" s="1" customFormat="1" ht="10.5" customHeight="1" x14ac:dyDescent="0.25">
      <c r="A3" s="293" t="str">
        <f>'I Admi'!A3:K4</f>
        <v>PLAN ANUAL OPERATIVO  PRESUPUESTO ORDINARIO   2019</v>
      </c>
      <c r="B3" s="294"/>
      <c r="C3" s="294"/>
      <c r="D3" s="294"/>
      <c r="E3" s="294"/>
      <c r="F3" s="294"/>
      <c r="G3" s="294"/>
      <c r="H3" s="294"/>
      <c r="I3" s="294"/>
      <c r="J3" s="294"/>
      <c r="K3" s="294"/>
      <c r="L3" s="294"/>
      <c r="M3" s="295"/>
      <c r="N3" s="10"/>
    </row>
    <row r="4" spans="1:14" s="1" customFormat="1" ht="10.5" customHeight="1" x14ac:dyDescent="0.25">
      <c r="A4" s="293"/>
      <c r="B4" s="294"/>
      <c r="C4" s="294"/>
      <c r="D4" s="294"/>
      <c r="E4" s="294"/>
      <c r="F4" s="294"/>
      <c r="G4" s="294"/>
      <c r="H4" s="294"/>
      <c r="I4" s="294"/>
      <c r="J4" s="294"/>
      <c r="K4" s="294"/>
      <c r="L4" s="294"/>
      <c r="M4" s="295"/>
      <c r="N4" s="10"/>
    </row>
    <row r="5" spans="1:14" s="2" customFormat="1" ht="8.25" customHeight="1" x14ac:dyDescent="0.2">
      <c r="A5" s="380" t="s">
        <v>1</v>
      </c>
      <c r="B5" s="381"/>
      <c r="C5" s="382"/>
      <c r="D5" s="386" t="s">
        <v>2</v>
      </c>
      <c r="E5" s="381"/>
      <c r="F5" s="381"/>
      <c r="G5" s="381"/>
      <c r="H5" s="381"/>
      <c r="I5" s="382"/>
      <c r="J5" s="386" t="s">
        <v>3</v>
      </c>
      <c r="K5" s="381"/>
      <c r="L5" s="382"/>
      <c r="M5" s="388" t="s">
        <v>4</v>
      </c>
      <c r="N5" s="11"/>
    </row>
    <row r="6" spans="1:14" s="2" customFormat="1" ht="8.25" customHeight="1" x14ac:dyDescent="0.2">
      <c r="A6" s="299"/>
      <c r="B6" s="300"/>
      <c r="C6" s="301"/>
      <c r="D6" s="306"/>
      <c r="E6" s="303"/>
      <c r="F6" s="303"/>
      <c r="G6" s="303"/>
      <c r="H6" s="303"/>
      <c r="I6" s="304"/>
      <c r="J6" s="305"/>
      <c r="K6" s="300"/>
      <c r="L6" s="301"/>
      <c r="M6" s="307"/>
      <c r="N6" s="11"/>
    </row>
    <row r="7" spans="1:14" s="2" customFormat="1" ht="8.25" customHeight="1" x14ac:dyDescent="0.2">
      <c r="A7" s="299"/>
      <c r="B7" s="300"/>
      <c r="C7" s="301"/>
      <c r="D7" s="309" t="s">
        <v>6</v>
      </c>
      <c r="E7" s="309"/>
      <c r="F7" s="309"/>
      <c r="G7" s="310" t="s">
        <v>7</v>
      </c>
      <c r="H7" s="311"/>
      <c r="I7" s="312"/>
      <c r="J7" s="305"/>
      <c r="K7" s="300"/>
      <c r="L7" s="301"/>
      <c r="M7" s="307"/>
      <c r="N7" s="11"/>
    </row>
    <row r="8" spans="1:14" s="2" customFormat="1" ht="8.25" customHeight="1" thickBot="1" x14ac:dyDescent="0.25">
      <c r="A8" s="383"/>
      <c r="B8" s="384"/>
      <c r="C8" s="385"/>
      <c r="D8" s="370"/>
      <c r="E8" s="370"/>
      <c r="F8" s="370"/>
      <c r="G8" s="371"/>
      <c r="H8" s="372"/>
      <c r="I8" s="373"/>
      <c r="J8" s="387"/>
      <c r="K8" s="384"/>
      <c r="L8" s="385"/>
      <c r="M8" s="389"/>
      <c r="N8" s="11"/>
    </row>
    <row r="9" spans="1:14" s="2" customFormat="1" ht="12" customHeight="1" thickBot="1" x14ac:dyDescent="0.25">
      <c r="A9" s="8"/>
      <c r="B9" s="8"/>
      <c r="C9" s="8"/>
      <c r="D9" s="5"/>
      <c r="E9" s="5"/>
      <c r="F9" s="5"/>
      <c r="G9" s="6"/>
      <c r="H9" s="6"/>
      <c r="I9" s="6"/>
      <c r="J9" s="8"/>
      <c r="K9" s="8"/>
      <c r="L9" s="8"/>
      <c r="M9" s="8"/>
      <c r="N9" s="11"/>
    </row>
    <row r="10" spans="1:14" s="2" customFormat="1" ht="21" customHeight="1" x14ac:dyDescent="0.2">
      <c r="A10" s="367" t="s">
        <v>80</v>
      </c>
      <c r="B10" s="368"/>
      <c r="C10" s="368"/>
      <c r="D10" s="368"/>
      <c r="E10" s="368"/>
      <c r="F10" s="368"/>
      <c r="G10" s="368"/>
      <c r="H10" s="368"/>
      <c r="I10" s="368"/>
      <c r="J10" s="368"/>
      <c r="K10" s="368"/>
      <c r="L10" s="368"/>
      <c r="M10" s="369"/>
      <c r="N10" s="11"/>
    </row>
    <row r="11" spans="1:14" s="2" customFormat="1" ht="10.5" customHeight="1" x14ac:dyDescent="0.2">
      <c r="A11" s="222" t="s">
        <v>59</v>
      </c>
      <c r="B11" s="223"/>
      <c r="C11" s="224"/>
      <c r="D11" s="266" t="s">
        <v>60</v>
      </c>
      <c r="E11" s="267"/>
      <c r="F11" s="268"/>
      <c r="G11" s="266" t="s">
        <v>165</v>
      </c>
      <c r="H11" s="267"/>
      <c r="I11" s="268"/>
      <c r="J11" s="334">
        <v>38269000</v>
      </c>
      <c r="K11" s="335"/>
      <c r="L11" s="336"/>
      <c r="M11" s="275" t="s">
        <v>8</v>
      </c>
      <c r="N11" s="11"/>
    </row>
    <row r="12" spans="1:14" s="2" customFormat="1" ht="10.5" customHeight="1" x14ac:dyDescent="0.2">
      <c r="A12" s="225"/>
      <c r="B12" s="226"/>
      <c r="C12" s="227"/>
      <c r="D12" s="269"/>
      <c r="E12" s="270"/>
      <c r="F12" s="271"/>
      <c r="G12" s="269"/>
      <c r="H12" s="270"/>
      <c r="I12" s="271"/>
      <c r="J12" s="337"/>
      <c r="K12" s="338"/>
      <c r="L12" s="339"/>
      <c r="M12" s="276"/>
      <c r="N12" s="11"/>
    </row>
    <row r="13" spans="1:14" s="2" customFormat="1" ht="10.5" customHeight="1" x14ac:dyDescent="0.2">
      <c r="A13" s="225"/>
      <c r="B13" s="226"/>
      <c r="C13" s="227"/>
      <c r="D13" s="269"/>
      <c r="E13" s="270"/>
      <c r="F13" s="271"/>
      <c r="G13" s="269"/>
      <c r="H13" s="270"/>
      <c r="I13" s="271"/>
      <c r="J13" s="337"/>
      <c r="K13" s="338"/>
      <c r="L13" s="339"/>
      <c r="M13" s="276"/>
      <c r="N13" s="11"/>
    </row>
    <row r="14" spans="1:14" s="2" customFormat="1" ht="10.5" customHeight="1" x14ac:dyDescent="0.2">
      <c r="A14" s="228"/>
      <c r="B14" s="229"/>
      <c r="C14" s="230"/>
      <c r="D14" s="272"/>
      <c r="E14" s="273"/>
      <c r="F14" s="274"/>
      <c r="G14" s="272"/>
      <c r="H14" s="273"/>
      <c r="I14" s="274"/>
      <c r="J14" s="340"/>
      <c r="K14" s="341"/>
      <c r="L14" s="342"/>
      <c r="M14" s="277"/>
      <c r="N14" s="11"/>
    </row>
    <row r="15" spans="1:14" s="2" customFormat="1" ht="11.25" customHeight="1" x14ac:dyDescent="0.2">
      <c r="A15" s="222" t="s">
        <v>11</v>
      </c>
      <c r="B15" s="223"/>
      <c r="C15" s="224"/>
      <c r="D15" s="266" t="s">
        <v>164</v>
      </c>
      <c r="E15" s="267"/>
      <c r="F15" s="268"/>
      <c r="G15" s="266" t="s">
        <v>166</v>
      </c>
      <c r="H15" s="267"/>
      <c r="I15" s="268"/>
      <c r="J15" s="334">
        <v>61188750</v>
      </c>
      <c r="K15" s="335"/>
      <c r="L15" s="336"/>
      <c r="M15" s="275" t="s">
        <v>8</v>
      </c>
      <c r="N15" s="11"/>
    </row>
    <row r="16" spans="1:14" s="2" customFormat="1" ht="11.25" customHeight="1" x14ac:dyDescent="0.2">
      <c r="A16" s="225"/>
      <c r="B16" s="226"/>
      <c r="C16" s="227"/>
      <c r="D16" s="269"/>
      <c r="E16" s="270"/>
      <c r="F16" s="271"/>
      <c r="G16" s="269"/>
      <c r="H16" s="270"/>
      <c r="I16" s="271"/>
      <c r="J16" s="337"/>
      <c r="K16" s="338"/>
      <c r="L16" s="339"/>
      <c r="M16" s="276"/>
      <c r="N16" s="11"/>
    </row>
    <row r="17" spans="1:14" s="2" customFormat="1" ht="11.25" customHeight="1" x14ac:dyDescent="0.2">
      <c r="A17" s="225"/>
      <c r="B17" s="226"/>
      <c r="C17" s="227"/>
      <c r="D17" s="269"/>
      <c r="E17" s="270"/>
      <c r="F17" s="271"/>
      <c r="G17" s="269"/>
      <c r="H17" s="270"/>
      <c r="I17" s="271"/>
      <c r="J17" s="337"/>
      <c r="K17" s="338"/>
      <c r="L17" s="339"/>
      <c r="M17" s="276"/>
      <c r="N17" s="11"/>
    </row>
    <row r="18" spans="1:14" s="2" customFormat="1" ht="11.25" customHeight="1" x14ac:dyDescent="0.2">
      <c r="A18" s="228"/>
      <c r="B18" s="229"/>
      <c r="C18" s="230"/>
      <c r="D18" s="272"/>
      <c r="E18" s="273"/>
      <c r="F18" s="274"/>
      <c r="G18" s="272"/>
      <c r="H18" s="273"/>
      <c r="I18" s="274"/>
      <c r="J18" s="340"/>
      <c r="K18" s="341"/>
      <c r="L18" s="342"/>
      <c r="M18" s="277"/>
      <c r="N18" s="11"/>
    </row>
    <row r="19" spans="1:14" s="2" customFormat="1" ht="9.75" customHeight="1" x14ac:dyDescent="0.2">
      <c r="A19" s="222" t="s">
        <v>12</v>
      </c>
      <c r="B19" s="223"/>
      <c r="C19" s="224"/>
      <c r="D19" s="266" t="s">
        <v>152</v>
      </c>
      <c r="E19" s="267"/>
      <c r="F19" s="268"/>
      <c r="G19" s="266" t="s">
        <v>167</v>
      </c>
      <c r="H19" s="267"/>
      <c r="I19" s="268"/>
      <c r="J19" s="334">
        <v>617637.47</v>
      </c>
      <c r="K19" s="335"/>
      <c r="L19" s="336"/>
      <c r="M19" s="275" t="s">
        <v>8</v>
      </c>
      <c r="N19" s="11"/>
    </row>
    <row r="20" spans="1:14" s="2" customFormat="1" ht="9.75" customHeight="1" x14ac:dyDescent="0.2">
      <c r="A20" s="225"/>
      <c r="B20" s="226"/>
      <c r="C20" s="227"/>
      <c r="D20" s="269"/>
      <c r="E20" s="270"/>
      <c r="F20" s="271"/>
      <c r="G20" s="269"/>
      <c r="H20" s="270"/>
      <c r="I20" s="271"/>
      <c r="J20" s="337"/>
      <c r="K20" s="338"/>
      <c r="L20" s="339"/>
      <c r="M20" s="276"/>
      <c r="N20" s="11"/>
    </row>
    <row r="21" spans="1:14" s="2" customFormat="1" ht="9.75" customHeight="1" x14ac:dyDescent="0.2">
      <c r="A21" s="225"/>
      <c r="B21" s="226"/>
      <c r="C21" s="227"/>
      <c r="D21" s="269"/>
      <c r="E21" s="270"/>
      <c r="F21" s="271"/>
      <c r="G21" s="269"/>
      <c r="H21" s="270"/>
      <c r="I21" s="271"/>
      <c r="J21" s="337"/>
      <c r="K21" s="338"/>
      <c r="L21" s="339"/>
      <c r="M21" s="276"/>
      <c r="N21" s="11"/>
    </row>
    <row r="22" spans="1:14" s="2" customFormat="1" ht="9.75" customHeight="1" x14ac:dyDescent="0.2">
      <c r="A22" s="228"/>
      <c r="B22" s="229"/>
      <c r="C22" s="230"/>
      <c r="D22" s="272"/>
      <c r="E22" s="273"/>
      <c r="F22" s="274"/>
      <c r="G22" s="272"/>
      <c r="H22" s="273"/>
      <c r="I22" s="274"/>
      <c r="J22" s="340"/>
      <c r="K22" s="341"/>
      <c r="L22" s="342"/>
      <c r="M22" s="277"/>
      <c r="N22" s="11"/>
    </row>
    <row r="23" spans="1:14" s="2" customFormat="1" ht="9" customHeight="1" x14ac:dyDescent="0.2">
      <c r="A23" s="222" t="s">
        <v>13</v>
      </c>
      <c r="B23" s="223"/>
      <c r="C23" s="224"/>
      <c r="D23" s="266" t="s">
        <v>153</v>
      </c>
      <c r="E23" s="267"/>
      <c r="F23" s="268"/>
      <c r="G23" s="266" t="s">
        <v>168</v>
      </c>
      <c r="H23" s="267"/>
      <c r="I23" s="268"/>
      <c r="J23" s="334">
        <v>14058000</v>
      </c>
      <c r="K23" s="335"/>
      <c r="L23" s="336"/>
      <c r="M23" s="275" t="s">
        <v>8</v>
      </c>
      <c r="N23" s="11"/>
    </row>
    <row r="24" spans="1:14" s="2" customFormat="1" ht="9" customHeight="1" x14ac:dyDescent="0.2">
      <c r="A24" s="225"/>
      <c r="B24" s="226"/>
      <c r="C24" s="227"/>
      <c r="D24" s="269"/>
      <c r="E24" s="270"/>
      <c r="F24" s="271"/>
      <c r="G24" s="269"/>
      <c r="H24" s="270"/>
      <c r="I24" s="271"/>
      <c r="J24" s="337"/>
      <c r="K24" s="338"/>
      <c r="L24" s="339"/>
      <c r="M24" s="276"/>
      <c r="N24" s="11"/>
    </row>
    <row r="25" spans="1:14" s="2" customFormat="1" ht="9" customHeight="1" x14ac:dyDescent="0.2">
      <c r="A25" s="225"/>
      <c r="B25" s="226"/>
      <c r="C25" s="227"/>
      <c r="D25" s="269"/>
      <c r="E25" s="270"/>
      <c r="F25" s="271"/>
      <c r="G25" s="269"/>
      <c r="H25" s="270"/>
      <c r="I25" s="271"/>
      <c r="J25" s="337"/>
      <c r="K25" s="338"/>
      <c r="L25" s="339"/>
      <c r="M25" s="276"/>
      <c r="N25" s="11"/>
    </row>
    <row r="26" spans="1:14" s="2" customFormat="1" ht="9" customHeight="1" x14ac:dyDescent="0.2">
      <c r="A26" s="228"/>
      <c r="B26" s="229"/>
      <c r="C26" s="230"/>
      <c r="D26" s="272"/>
      <c r="E26" s="273"/>
      <c r="F26" s="274"/>
      <c r="G26" s="272"/>
      <c r="H26" s="273"/>
      <c r="I26" s="274"/>
      <c r="J26" s="340"/>
      <c r="K26" s="341"/>
      <c r="L26" s="342"/>
      <c r="M26" s="277"/>
      <c r="N26" s="11"/>
    </row>
    <row r="27" spans="1:14" s="2" customFormat="1" ht="9.75" customHeight="1" x14ac:dyDescent="0.2">
      <c r="A27" s="222" t="s">
        <v>14</v>
      </c>
      <c r="B27" s="223"/>
      <c r="C27" s="224"/>
      <c r="D27" s="266" t="s">
        <v>37</v>
      </c>
      <c r="E27" s="267"/>
      <c r="F27" s="268"/>
      <c r="G27" s="266" t="s">
        <v>15</v>
      </c>
      <c r="H27" s="267"/>
      <c r="I27" s="268"/>
      <c r="J27" s="334">
        <v>10950000</v>
      </c>
      <c r="K27" s="335"/>
      <c r="L27" s="336"/>
      <c r="M27" s="275" t="s">
        <v>8</v>
      </c>
      <c r="N27" s="11"/>
    </row>
    <row r="28" spans="1:14" s="2" customFormat="1" ht="9.75" customHeight="1" x14ac:dyDescent="0.2">
      <c r="A28" s="225"/>
      <c r="B28" s="226"/>
      <c r="C28" s="227"/>
      <c r="D28" s="269"/>
      <c r="E28" s="270"/>
      <c r="F28" s="271"/>
      <c r="G28" s="269"/>
      <c r="H28" s="270"/>
      <c r="I28" s="271"/>
      <c r="J28" s="337"/>
      <c r="K28" s="338"/>
      <c r="L28" s="339"/>
      <c r="M28" s="276"/>
      <c r="N28" s="11"/>
    </row>
    <row r="29" spans="1:14" s="2" customFormat="1" ht="9.75" customHeight="1" x14ac:dyDescent="0.2">
      <c r="A29" s="225"/>
      <c r="B29" s="226"/>
      <c r="C29" s="227"/>
      <c r="D29" s="269"/>
      <c r="E29" s="270"/>
      <c r="F29" s="271"/>
      <c r="G29" s="269"/>
      <c r="H29" s="270"/>
      <c r="I29" s="271"/>
      <c r="J29" s="337"/>
      <c r="K29" s="338"/>
      <c r="L29" s="339"/>
      <c r="M29" s="276"/>
      <c r="N29" s="11"/>
    </row>
    <row r="30" spans="1:14" s="2" customFormat="1" ht="9.75" customHeight="1" x14ac:dyDescent="0.2">
      <c r="A30" s="228"/>
      <c r="B30" s="229"/>
      <c r="C30" s="230"/>
      <c r="D30" s="272"/>
      <c r="E30" s="273"/>
      <c r="F30" s="274"/>
      <c r="G30" s="272"/>
      <c r="H30" s="273"/>
      <c r="I30" s="274"/>
      <c r="J30" s="340"/>
      <c r="K30" s="341"/>
      <c r="L30" s="342"/>
      <c r="M30" s="277"/>
      <c r="N30" s="11"/>
    </row>
    <row r="31" spans="1:14" s="2" customFormat="1" ht="7.5" customHeight="1" x14ac:dyDescent="0.2">
      <c r="A31" s="222" t="s">
        <v>16</v>
      </c>
      <c r="B31" s="223"/>
      <c r="C31" s="224"/>
      <c r="D31" s="266" t="s">
        <v>154</v>
      </c>
      <c r="E31" s="267"/>
      <c r="F31" s="268"/>
      <c r="G31" s="266" t="s">
        <v>117</v>
      </c>
      <c r="H31" s="267"/>
      <c r="I31" s="268"/>
      <c r="J31" s="334">
        <v>72047755.920000002</v>
      </c>
      <c r="K31" s="335"/>
      <c r="L31" s="336"/>
      <c r="M31" s="275" t="s">
        <v>8</v>
      </c>
      <c r="N31" s="11"/>
    </row>
    <row r="32" spans="1:14" s="2" customFormat="1" ht="7.5" customHeight="1" x14ac:dyDescent="0.2">
      <c r="A32" s="225"/>
      <c r="B32" s="226"/>
      <c r="C32" s="227"/>
      <c r="D32" s="269"/>
      <c r="E32" s="270"/>
      <c r="F32" s="271"/>
      <c r="G32" s="269"/>
      <c r="H32" s="270"/>
      <c r="I32" s="271"/>
      <c r="J32" s="337"/>
      <c r="K32" s="338"/>
      <c r="L32" s="339"/>
      <c r="M32" s="276"/>
      <c r="N32" s="11"/>
    </row>
    <row r="33" spans="1:14" s="2" customFormat="1" ht="7.5" customHeight="1" x14ac:dyDescent="0.2">
      <c r="A33" s="225"/>
      <c r="B33" s="226"/>
      <c r="C33" s="227"/>
      <c r="D33" s="269"/>
      <c r="E33" s="270"/>
      <c r="F33" s="271"/>
      <c r="G33" s="269"/>
      <c r="H33" s="270"/>
      <c r="I33" s="271"/>
      <c r="J33" s="337"/>
      <c r="K33" s="338"/>
      <c r="L33" s="339"/>
      <c r="M33" s="276"/>
      <c r="N33" s="11"/>
    </row>
    <row r="34" spans="1:14" s="2" customFormat="1" ht="7.5" customHeight="1" x14ac:dyDescent="0.2">
      <c r="A34" s="228"/>
      <c r="B34" s="229"/>
      <c r="C34" s="230"/>
      <c r="D34" s="272"/>
      <c r="E34" s="273"/>
      <c r="F34" s="274"/>
      <c r="G34" s="272"/>
      <c r="H34" s="273"/>
      <c r="I34" s="274"/>
      <c r="J34" s="340"/>
      <c r="K34" s="341"/>
      <c r="L34" s="342"/>
      <c r="M34" s="277"/>
      <c r="N34" s="11"/>
    </row>
    <row r="35" spans="1:14" s="2" customFormat="1" ht="10.5" customHeight="1" x14ac:dyDescent="0.2">
      <c r="A35" s="222" t="s">
        <v>17</v>
      </c>
      <c r="B35" s="223"/>
      <c r="C35" s="224"/>
      <c r="D35" s="266" t="s">
        <v>18</v>
      </c>
      <c r="E35" s="267"/>
      <c r="F35" s="268"/>
      <c r="G35" s="266" t="s">
        <v>98</v>
      </c>
      <c r="H35" s="267"/>
      <c r="I35" s="268"/>
      <c r="J35" s="334">
        <v>350000</v>
      </c>
      <c r="K35" s="335"/>
      <c r="L35" s="336"/>
      <c r="M35" s="275" t="s">
        <v>8</v>
      </c>
      <c r="N35" s="11"/>
    </row>
    <row r="36" spans="1:14" s="2" customFormat="1" ht="10.5" customHeight="1" x14ac:dyDescent="0.2">
      <c r="A36" s="225"/>
      <c r="B36" s="226"/>
      <c r="C36" s="227"/>
      <c r="D36" s="269"/>
      <c r="E36" s="270"/>
      <c r="F36" s="271"/>
      <c r="G36" s="269"/>
      <c r="H36" s="270"/>
      <c r="I36" s="271"/>
      <c r="J36" s="337"/>
      <c r="K36" s="338"/>
      <c r="L36" s="339"/>
      <c r="M36" s="276"/>
      <c r="N36" s="11"/>
    </row>
    <row r="37" spans="1:14" s="2" customFormat="1" ht="10.5" customHeight="1" x14ac:dyDescent="0.2">
      <c r="A37" s="225"/>
      <c r="B37" s="226"/>
      <c r="C37" s="227"/>
      <c r="D37" s="269"/>
      <c r="E37" s="270"/>
      <c r="F37" s="271"/>
      <c r="G37" s="269"/>
      <c r="H37" s="270"/>
      <c r="I37" s="271"/>
      <c r="J37" s="337"/>
      <c r="K37" s="338"/>
      <c r="L37" s="339"/>
      <c r="M37" s="276"/>
      <c r="N37" s="11"/>
    </row>
    <row r="38" spans="1:14" s="2" customFormat="1" ht="10.5" customHeight="1" x14ac:dyDescent="0.2">
      <c r="A38" s="228"/>
      <c r="B38" s="229"/>
      <c r="C38" s="230"/>
      <c r="D38" s="272"/>
      <c r="E38" s="273"/>
      <c r="F38" s="274"/>
      <c r="G38" s="272"/>
      <c r="H38" s="273"/>
      <c r="I38" s="274"/>
      <c r="J38" s="340"/>
      <c r="K38" s="341"/>
      <c r="L38" s="342"/>
      <c r="M38" s="277"/>
      <c r="N38" s="11"/>
    </row>
    <row r="39" spans="1:14" s="2" customFormat="1" ht="12" customHeight="1" x14ac:dyDescent="0.2">
      <c r="A39" s="222" t="s">
        <v>17</v>
      </c>
      <c r="B39" s="223"/>
      <c r="C39" s="224"/>
      <c r="D39" s="266" t="s">
        <v>18</v>
      </c>
      <c r="E39" s="267"/>
      <c r="F39" s="268"/>
      <c r="G39" s="266" t="s">
        <v>99</v>
      </c>
      <c r="H39" s="267"/>
      <c r="I39" s="268"/>
      <c r="J39" s="334">
        <v>350000</v>
      </c>
      <c r="K39" s="335"/>
      <c r="L39" s="336"/>
      <c r="M39" s="275" t="s">
        <v>8</v>
      </c>
      <c r="N39" s="42"/>
    </row>
    <row r="40" spans="1:14" s="2" customFormat="1" ht="12" customHeight="1" x14ac:dyDescent="0.2">
      <c r="A40" s="225"/>
      <c r="B40" s="226"/>
      <c r="C40" s="227"/>
      <c r="D40" s="269"/>
      <c r="E40" s="270"/>
      <c r="F40" s="271"/>
      <c r="G40" s="269"/>
      <c r="H40" s="270"/>
      <c r="I40" s="271"/>
      <c r="J40" s="337"/>
      <c r="K40" s="338"/>
      <c r="L40" s="339"/>
      <c r="M40" s="276"/>
      <c r="N40" s="42"/>
    </row>
    <row r="41" spans="1:14" s="2" customFormat="1" ht="12" customHeight="1" x14ac:dyDescent="0.2">
      <c r="A41" s="225"/>
      <c r="B41" s="226"/>
      <c r="C41" s="227"/>
      <c r="D41" s="269"/>
      <c r="E41" s="270"/>
      <c r="F41" s="271"/>
      <c r="G41" s="269"/>
      <c r="H41" s="270"/>
      <c r="I41" s="271"/>
      <c r="J41" s="337"/>
      <c r="K41" s="338"/>
      <c r="L41" s="339"/>
      <c r="M41" s="276"/>
      <c r="N41" s="42"/>
    </row>
    <row r="42" spans="1:14" s="2" customFormat="1" ht="12" customHeight="1" x14ac:dyDescent="0.2">
      <c r="A42" s="228"/>
      <c r="B42" s="229"/>
      <c r="C42" s="230"/>
      <c r="D42" s="272"/>
      <c r="E42" s="273"/>
      <c r="F42" s="274"/>
      <c r="G42" s="272"/>
      <c r="H42" s="273"/>
      <c r="I42" s="274"/>
      <c r="J42" s="340"/>
      <c r="K42" s="341"/>
      <c r="L42" s="342"/>
      <c r="M42" s="277"/>
      <c r="N42" s="42"/>
    </row>
    <row r="43" spans="1:14" s="2" customFormat="1" ht="11.25" customHeight="1" x14ac:dyDescent="0.2">
      <c r="A43" s="222" t="s">
        <v>19</v>
      </c>
      <c r="B43" s="223"/>
      <c r="C43" s="224"/>
      <c r="D43" s="266" t="s">
        <v>155</v>
      </c>
      <c r="E43" s="267"/>
      <c r="F43" s="268"/>
      <c r="G43" s="266" t="s">
        <v>61</v>
      </c>
      <c r="H43" s="267"/>
      <c r="I43" s="268"/>
      <c r="J43" s="358">
        <v>450000</v>
      </c>
      <c r="K43" s="359"/>
      <c r="L43" s="360"/>
      <c r="M43" s="275" t="s">
        <v>8</v>
      </c>
      <c r="N43" s="357"/>
    </row>
    <row r="44" spans="1:14" s="2" customFormat="1" ht="11.25" customHeight="1" x14ac:dyDescent="0.2">
      <c r="A44" s="225"/>
      <c r="B44" s="226"/>
      <c r="C44" s="227"/>
      <c r="D44" s="269"/>
      <c r="E44" s="270"/>
      <c r="F44" s="271"/>
      <c r="G44" s="269"/>
      <c r="H44" s="270"/>
      <c r="I44" s="271"/>
      <c r="J44" s="361"/>
      <c r="K44" s="362"/>
      <c r="L44" s="363"/>
      <c r="M44" s="276"/>
      <c r="N44" s="357"/>
    </row>
    <row r="45" spans="1:14" ht="11.25" customHeight="1" x14ac:dyDescent="0.25">
      <c r="A45" s="225"/>
      <c r="B45" s="226"/>
      <c r="C45" s="227"/>
      <c r="D45" s="269"/>
      <c r="E45" s="270"/>
      <c r="F45" s="271"/>
      <c r="G45" s="269"/>
      <c r="H45" s="270"/>
      <c r="I45" s="271"/>
      <c r="J45" s="361"/>
      <c r="K45" s="362"/>
      <c r="L45" s="363"/>
      <c r="M45" s="276"/>
      <c r="N45" s="357"/>
    </row>
    <row r="46" spans="1:14" ht="11.25" customHeight="1" x14ac:dyDescent="0.25">
      <c r="A46" s="228"/>
      <c r="B46" s="229"/>
      <c r="C46" s="230"/>
      <c r="D46" s="272"/>
      <c r="E46" s="273"/>
      <c r="F46" s="274"/>
      <c r="G46" s="272"/>
      <c r="H46" s="273"/>
      <c r="I46" s="274"/>
      <c r="J46" s="364"/>
      <c r="K46" s="365"/>
      <c r="L46" s="366"/>
      <c r="M46" s="277"/>
      <c r="N46" s="357"/>
    </row>
    <row r="47" spans="1:14" ht="11.25" customHeight="1" x14ac:dyDescent="0.25">
      <c r="A47" s="222" t="s">
        <v>19</v>
      </c>
      <c r="B47" s="223"/>
      <c r="C47" s="224"/>
      <c r="D47" s="266" t="s">
        <v>169</v>
      </c>
      <c r="E47" s="267"/>
      <c r="F47" s="268"/>
      <c r="G47" s="266" t="s">
        <v>166</v>
      </c>
      <c r="H47" s="267"/>
      <c r="I47" s="268"/>
      <c r="J47" s="358">
        <v>34822260</v>
      </c>
      <c r="K47" s="359"/>
      <c r="L47" s="360"/>
      <c r="M47" s="275" t="s">
        <v>8</v>
      </c>
      <c r="N47" s="74"/>
    </row>
    <row r="48" spans="1:14" ht="11.25" customHeight="1" x14ac:dyDescent="0.25">
      <c r="A48" s="225"/>
      <c r="B48" s="226"/>
      <c r="C48" s="227"/>
      <c r="D48" s="269"/>
      <c r="E48" s="270"/>
      <c r="F48" s="271"/>
      <c r="G48" s="269"/>
      <c r="H48" s="270"/>
      <c r="I48" s="271"/>
      <c r="J48" s="361"/>
      <c r="K48" s="362"/>
      <c r="L48" s="363"/>
      <c r="M48" s="276"/>
      <c r="N48" s="74"/>
    </row>
    <row r="49" spans="1:14" ht="11.25" customHeight="1" x14ac:dyDescent="0.25">
      <c r="A49" s="225"/>
      <c r="B49" s="226"/>
      <c r="C49" s="227"/>
      <c r="D49" s="269"/>
      <c r="E49" s="270"/>
      <c r="F49" s="271"/>
      <c r="G49" s="269"/>
      <c r="H49" s="270"/>
      <c r="I49" s="271"/>
      <c r="J49" s="361"/>
      <c r="K49" s="362"/>
      <c r="L49" s="363"/>
      <c r="M49" s="276"/>
      <c r="N49" s="74"/>
    </row>
    <row r="50" spans="1:14" ht="11.25" customHeight="1" x14ac:dyDescent="0.25">
      <c r="A50" s="228"/>
      <c r="B50" s="229"/>
      <c r="C50" s="230"/>
      <c r="D50" s="272"/>
      <c r="E50" s="273"/>
      <c r="F50" s="274"/>
      <c r="G50" s="272"/>
      <c r="H50" s="273"/>
      <c r="I50" s="274"/>
      <c r="J50" s="364"/>
      <c r="K50" s="365"/>
      <c r="L50" s="366"/>
      <c r="M50" s="277"/>
      <c r="N50" s="74"/>
    </row>
    <row r="51" spans="1:14" ht="9.75" customHeight="1" x14ac:dyDescent="0.25">
      <c r="A51" s="222" t="s">
        <v>20</v>
      </c>
      <c r="B51" s="223"/>
      <c r="C51" s="224"/>
      <c r="D51" s="240" t="s">
        <v>29</v>
      </c>
      <c r="E51" s="241"/>
      <c r="F51" s="242"/>
      <c r="G51" s="240" t="s">
        <v>100</v>
      </c>
      <c r="H51" s="241"/>
      <c r="I51" s="242"/>
      <c r="J51" s="334">
        <v>337500</v>
      </c>
      <c r="K51" s="335"/>
      <c r="L51" s="336"/>
      <c r="M51" s="275" t="s">
        <v>8</v>
      </c>
    </row>
    <row r="52" spans="1:14" ht="9.75" customHeight="1" x14ac:dyDescent="0.25">
      <c r="A52" s="225"/>
      <c r="B52" s="226"/>
      <c r="C52" s="227"/>
      <c r="D52" s="243"/>
      <c r="E52" s="244"/>
      <c r="F52" s="245"/>
      <c r="G52" s="243"/>
      <c r="H52" s="244"/>
      <c r="I52" s="245"/>
      <c r="J52" s="337"/>
      <c r="K52" s="338"/>
      <c r="L52" s="339"/>
      <c r="M52" s="276"/>
    </row>
    <row r="53" spans="1:14" ht="9.75" customHeight="1" x14ac:dyDescent="0.25">
      <c r="A53" s="225"/>
      <c r="B53" s="226"/>
      <c r="C53" s="227"/>
      <c r="D53" s="243"/>
      <c r="E53" s="244"/>
      <c r="F53" s="245"/>
      <c r="G53" s="243"/>
      <c r="H53" s="244"/>
      <c r="I53" s="245"/>
      <c r="J53" s="337"/>
      <c r="K53" s="338"/>
      <c r="L53" s="339"/>
      <c r="M53" s="276"/>
    </row>
    <row r="54" spans="1:14" ht="9.75" customHeight="1" x14ac:dyDescent="0.25">
      <c r="A54" s="228"/>
      <c r="B54" s="229"/>
      <c r="C54" s="230"/>
      <c r="D54" s="246"/>
      <c r="E54" s="247"/>
      <c r="F54" s="248"/>
      <c r="G54" s="246"/>
      <c r="H54" s="247"/>
      <c r="I54" s="248"/>
      <c r="J54" s="340"/>
      <c r="K54" s="341"/>
      <c r="L54" s="342"/>
      <c r="M54" s="277"/>
    </row>
    <row r="55" spans="1:14" s="3" customFormat="1" ht="12.75" x14ac:dyDescent="0.2">
      <c r="A55" s="222" t="s">
        <v>9</v>
      </c>
      <c r="B55" s="223"/>
      <c r="C55" s="224"/>
      <c r="D55" s="266" t="s">
        <v>156</v>
      </c>
      <c r="E55" s="267"/>
      <c r="F55" s="268"/>
      <c r="G55" s="266" t="s">
        <v>101</v>
      </c>
      <c r="H55" s="267"/>
      <c r="I55" s="268"/>
      <c r="J55" s="334">
        <v>5000000</v>
      </c>
      <c r="K55" s="335"/>
      <c r="L55" s="336"/>
      <c r="M55" s="275" t="s">
        <v>8</v>
      </c>
      <c r="N55" s="14"/>
    </row>
    <row r="56" spans="1:14" s="3" customFormat="1" ht="12.75" x14ac:dyDescent="0.2">
      <c r="A56" s="225"/>
      <c r="B56" s="226"/>
      <c r="C56" s="227"/>
      <c r="D56" s="269"/>
      <c r="E56" s="270"/>
      <c r="F56" s="271"/>
      <c r="G56" s="269"/>
      <c r="H56" s="270"/>
      <c r="I56" s="271"/>
      <c r="J56" s="337"/>
      <c r="K56" s="338"/>
      <c r="L56" s="339"/>
      <c r="M56" s="276"/>
      <c r="N56" s="14"/>
    </row>
    <row r="57" spans="1:14" s="3" customFormat="1" ht="12.75" x14ac:dyDescent="0.2">
      <c r="A57" s="225"/>
      <c r="B57" s="226"/>
      <c r="C57" s="227"/>
      <c r="D57" s="269"/>
      <c r="E57" s="270"/>
      <c r="F57" s="271"/>
      <c r="G57" s="269"/>
      <c r="H57" s="270"/>
      <c r="I57" s="271"/>
      <c r="J57" s="337"/>
      <c r="K57" s="338"/>
      <c r="L57" s="339"/>
      <c r="M57" s="276"/>
      <c r="N57" s="14"/>
    </row>
    <row r="58" spans="1:14" s="3" customFormat="1" ht="12" customHeight="1" x14ac:dyDescent="0.2">
      <c r="A58" s="228"/>
      <c r="B58" s="229"/>
      <c r="C58" s="230"/>
      <c r="D58" s="272"/>
      <c r="E58" s="273"/>
      <c r="F58" s="274"/>
      <c r="G58" s="272"/>
      <c r="H58" s="273"/>
      <c r="I58" s="274"/>
      <c r="J58" s="340"/>
      <c r="K58" s="341"/>
      <c r="L58" s="342"/>
      <c r="M58" s="277"/>
      <c r="N58" s="343"/>
    </row>
    <row r="59" spans="1:14" ht="27" customHeight="1" x14ac:dyDescent="0.25">
      <c r="A59" s="281" t="s">
        <v>10</v>
      </c>
      <c r="B59" s="282"/>
      <c r="C59" s="282"/>
      <c r="D59" s="282"/>
      <c r="E59" s="282"/>
      <c r="F59" s="283"/>
      <c r="G59" s="284" t="s">
        <v>21</v>
      </c>
      <c r="H59" s="285"/>
      <c r="I59" s="286"/>
      <c r="J59" s="344">
        <f>SUM(J11:J58)</f>
        <v>238440903.38999999</v>
      </c>
      <c r="K59" s="345"/>
      <c r="L59" s="346"/>
      <c r="M59" s="18"/>
      <c r="N59" s="343"/>
    </row>
    <row r="60" spans="1:14" ht="18.75" customHeight="1" thickBot="1" x14ac:dyDescent="0.3">
      <c r="A60" s="347" t="str">
        <f>'I Admi'!A24:E24</f>
        <v>Fecha: 19 de diciembre  2018</v>
      </c>
      <c r="B60" s="348"/>
      <c r="C60" s="348"/>
      <c r="D60" s="348"/>
      <c r="E60" s="348"/>
      <c r="F60" s="19"/>
      <c r="G60" s="19"/>
      <c r="H60" s="19"/>
      <c r="I60" s="20"/>
      <c r="J60" s="21"/>
      <c r="K60" s="21"/>
      <c r="L60" s="21"/>
      <c r="M60" s="22"/>
      <c r="N60" s="343"/>
    </row>
    <row r="61" spans="1:14" ht="64.5" customHeight="1" thickBot="1" x14ac:dyDescent="0.3">
      <c r="A61" s="13"/>
      <c r="B61" s="13"/>
      <c r="C61" s="13"/>
      <c r="D61" s="13"/>
      <c r="E61" s="13"/>
      <c r="F61" s="4"/>
      <c r="G61" s="4"/>
      <c r="H61" s="4"/>
      <c r="I61" s="4"/>
      <c r="J61" s="4"/>
      <c r="K61" s="4"/>
      <c r="L61" s="4"/>
      <c r="M61" s="4"/>
      <c r="N61" s="73" t="s">
        <v>27</v>
      </c>
    </row>
    <row r="62" spans="1:14" ht="15" customHeight="1" x14ac:dyDescent="0.25">
      <c r="A62" s="216" t="s">
        <v>161</v>
      </c>
      <c r="B62" s="217"/>
      <c r="C62" s="217"/>
      <c r="D62" s="217"/>
      <c r="E62" s="217"/>
      <c r="F62" s="217"/>
      <c r="G62" s="217"/>
      <c r="H62" s="217"/>
      <c r="I62" s="217"/>
      <c r="J62" s="217"/>
      <c r="K62" s="217"/>
      <c r="L62" s="217"/>
      <c r="M62" s="218"/>
      <c r="N62" s="78"/>
    </row>
    <row r="63" spans="1:14" ht="13.5" customHeight="1" x14ac:dyDescent="0.25">
      <c r="A63" s="296"/>
      <c r="B63" s="297"/>
      <c r="C63" s="297"/>
      <c r="D63" s="297"/>
      <c r="E63" s="297"/>
      <c r="F63" s="297"/>
      <c r="G63" s="297"/>
      <c r="H63" s="297"/>
      <c r="I63" s="297"/>
      <c r="J63" s="297"/>
      <c r="K63" s="297"/>
      <c r="L63" s="297"/>
      <c r="M63" s="298"/>
      <c r="N63" s="78"/>
    </row>
    <row r="64" spans="1:14" ht="5.25" customHeight="1" x14ac:dyDescent="0.25">
      <c r="A64" s="293"/>
      <c r="B64" s="294"/>
      <c r="C64" s="294"/>
      <c r="D64" s="294"/>
      <c r="E64" s="294"/>
      <c r="F64" s="294"/>
      <c r="G64" s="294"/>
      <c r="H64" s="294"/>
      <c r="I64" s="294"/>
      <c r="J64" s="294"/>
      <c r="K64" s="294"/>
      <c r="L64" s="294"/>
      <c r="M64" s="295"/>
      <c r="N64" s="41"/>
    </row>
    <row r="65" spans="1:14" x14ac:dyDescent="0.25">
      <c r="A65" s="293" t="s">
        <v>170</v>
      </c>
      <c r="B65" s="294"/>
      <c r="C65" s="294"/>
      <c r="D65" s="294"/>
      <c r="E65" s="294"/>
      <c r="F65" s="294"/>
      <c r="G65" s="294"/>
      <c r="H65" s="294"/>
      <c r="I65" s="294"/>
      <c r="J65" s="294"/>
      <c r="K65" s="294"/>
      <c r="L65" s="294"/>
      <c r="M65" s="295"/>
      <c r="N65" s="41"/>
    </row>
    <row r="66" spans="1:14" ht="1.5" customHeight="1" x14ac:dyDescent="0.25">
      <c r="A66" s="415"/>
      <c r="B66" s="416"/>
      <c r="C66" s="416"/>
      <c r="D66" s="416"/>
      <c r="E66" s="416"/>
      <c r="F66" s="416"/>
      <c r="G66" s="416"/>
      <c r="H66" s="416"/>
      <c r="I66" s="416"/>
      <c r="J66" s="416"/>
      <c r="K66" s="416"/>
      <c r="L66" s="416"/>
      <c r="M66" s="417"/>
      <c r="N66" s="41"/>
    </row>
    <row r="67" spans="1:14" ht="12.75" customHeight="1" x14ac:dyDescent="0.25">
      <c r="A67" s="380" t="s">
        <v>1</v>
      </c>
      <c r="B67" s="381"/>
      <c r="C67" s="382"/>
      <c r="D67" s="386" t="s">
        <v>2</v>
      </c>
      <c r="E67" s="381"/>
      <c r="F67" s="381"/>
      <c r="G67" s="381"/>
      <c r="H67" s="381"/>
      <c r="I67" s="382"/>
      <c r="J67" s="386" t="s">
        <v>3</v>
      </c>
      <c r="K67" s="381"/>
      <c r="L67" s="382"/>
      <c r="M67" s="388" t="s">
        <v>4</v>
      </c>
      <c r="N67" s="41"/>
    </row>
    <row r="68" spans="1:14" ht="12.75" customHeight="1" x14ac:dyDescent="0.25">
      <c r="A68" s="299"/>
      <c r="B68" s="300"/>
      <c r="C68" s="301"/>
      <c r="D68" s="306"/>
      <c r="E68" s="303"/>
      <c r="F68" s="303"/>
      <c r="G68" s="303"/>
      <c r="H68" s="303"/>
      <c r="I68" s="304"/>
      <c r="J68" s="305"/>
      <c r="K68" s="300"/>
      <c r="L68" s="301"/>
      <c r="M68" s="307"/>
      <c r="N68" s="41"/>
    </row>
    <row r="69" spans="1:14" ht="12.75" customHeight="1" x14ac:dyDescent="0.25">
      <c r="A69" s="299"/>
      <c r="B69" s="300"/>
      <c r="C69" s="301"/>
      <c r="D69" s="309" t="s">
        <v>6</v>
      </c>
      <c r="E69" s="309"/>
      <c r="F69" s="309"/>
      <c r="G69" s="310" t="s">
        <v>7</v>
      </c>
      <c r="H69" s="311"/>
      <c r="I69" s="312"/>
      <c r="J69" s="305"/>
      <c r="K69" s="300"/>
      <c r="L69" s="301"/>
      <c r="M69" s="307"/>
      <c r="N69" s="41"/>
    </row>
    <row r="70" spans="1:14" ht="12.75" customHeight="1" x14ac:dyDescent="0.25">
      <c r="A70" s="302"/>
      <c r="B70" s="303"/>
      <c r="C70" s="304"/>
      <c r="D70" s="309"/>
      <c r="E70" s="309"/>
      <c r="F70" s="309"/>
      <c r="G70" s="313"/>
      <c r="H70" s="314"/>
      <c r="I70" s="315"/>
      <c r="J70" s="306"/>
      <c r="K70" s="303"/>
      <c r="L70" s="304"/>
      <c r="M70" s="308"/>
      <c r="N70" s="41"/>
    </row>
    <row r="71" spans="1:14" ht="12.75" customHeight="1" x14ac:dyDescent="0.25">
      <c r="A71" s="222" t="s">
        <v>67</v>
      </c>
      <c r="B71" s="223"/>
      <c r="C71" s="224"/>
      <c r="D71" s="266" t="s">
        <v>171</v>
      </c>
      <c r="E71" s="267"/>
      <c r="F71" s="268"/>
      <c r="G71" s="266" t="s">
        <v>68</v>
      </c>
      <c r="H71" s="267"/>
      <c r="I71" s="268"/>
      <c r="J71" s="334">
        <v>4720645</v>
      </c>
      <c r="K71" s="335"/>
      <c r="L71" s="336"/>
      <c r="M71" s="275" t="s">
        <v>8</v>
      </c>
      <c r="N71" s="41"/>
    </row>
    <row r="72" spans="1:14" ht="12.75" customHeight="1" x14ac:dyDescent="0.25">
      <c r="A72" s="225"/>
      <c r="B72" s="226"/>
      <c r="C72" s="227"/>
      <c r="D72" s="269"/>
      <c r="E72" s="270"/>
      <c r="F72" s="271"/>
      <c r="G72" s="269"/>
      <c r="H72" s="270"/>
      <c r="I72" s="271"/>
      <c r="J72" s="337"/>
      <c r="K72" s="338"/>
      <c r="L72" s="339"/>
      <c r="M72" s="276"/>
      <c r="N72" s="41"/>
    </row>
    <row r="73" spans="1:14" ht="12.75" customHeight="1" x14ac:dyDescent="0.25">
      <c r="A73" s="225"/>
      <c r="B73" s="226"/>
      <c r="C73" s="227"/>
      <c r="D73" s="269"/>
      <c r="E73" s="270"/>
      <c r="F73" s="271"/>
      <c r="G73" s="269"/>
      <c r="H73" s="270"/>
      <c r="I73" s="271"/>
      <c r="J73" s="337"/>
      <c r="K73" s="338"/>
      <c r="L73" s="339"/>
      <c r="M73" s="276"/>
      <c r="N73" s="41"/>
    </row>
    <row r="74" spans="1:14" ht="28.5" customHeight="1" x14ac:dyDescent="0.25">
      <c r="A74" s="228"/>
      <c r="B74" s="229"/>
      <c r="C74" s="230"/>
      <c r="D74" s="272"/>
      <c r="E74" s="273"/>
      <c r="F74" s="274"/>
      <c r="G74" s="272"/>
      <c r="H74" s="273"/>
      <c r="I74" s="274"/>
      <c r="J74" s="340"/>
      <c r="K74" s="341"/>
      <c r="L74" s="342"/>
      <c r="M74" s="277"/>
      <c r="N74" s="41"/>
    </row>
    <row r="75" spans="1:14" ht="12.75" customHeight="1" x14ac:dyDescent="0.25">
      <c r="A75" s="222" t="s">
        <v>67</v>
      </c>
      <c r="B75" s="223"/>
      <c r="C75" s="224"/>
      <c r="D75" s="266" t="s">
        <v>139</v>
      </c>
      <c r="E75" s="267"/>
      <c r="F75" s="268"/>
      <c r="G75" s="266" t="s">
        <v>140</v>
      </c>
      <c r="H75" s="267"/>
      <c r="I75" s="268"/>
      <c r="J75" s="334">
        <v>1300000</v>
      </c>
      <c r="K75" s="335"/>
      <c r="L75" s="336"/>
      <c r="M75" s="275" t="s">
        <v>8</v>
      </c>
      <c r="N75" s="41"/>
    </row>
    <row r="76" spans="1:14" ht="12.75" customHeight="1" x14ac:dyDescent="0.25">
      <c r="A76" s="225"/>
      <c r="B76" s="226"/>
      <c r="C76" s="227"/>
      <c r="D76" s="269"/>
      <c r="E76" s="270"/>
      <c r="F76" s="271"/>
      <c r="G76" s="269"/>
      <c r="H76" s="270"/>
      <c r="I76" s="271"/>
      <c r="J76" s="337"/>
      <c r="K76" s="338"/>
      <c r="L76" s="339"/>
      <c r="M76" s="276"/>
      <c r="N76" s="41"/>
    </row>
    <row r="77" spans="1:14" ht="12.75" customHeight="1" x14ac:dyDescent="0.25">
      <c r="A77" s="225"/>
      <c r="B77" s="226"/>
      <c r="C77" s="227"/>
      <c r="D77" s="269"/>
      <c r="E77" s="270"/>
      <c r="F77" s="271"/>
      <c r="G77" s="269"/>
      <c r="H77" s="270"/>
      <c r="I77" s="271"/>
      <c r="J77" s="337"/>
      <c r="K77" s="338"/>
      <c r="L77" s="339"/>
      <c r="M77" s="276"/>
      <c r="N77" s="41"/>
    </row>
    <row r="78" spans="1:14" ht="12.75" customHeight="1" x14ac:dyDescent="0.25">
      <c r="A78" s="228"/>
      <c r="B78" s="229"/>
      <c r="C78" s="230"/>
      <c r="D78" s="272"/>
      <c r="E78" s="273"/>
      <c r="F78" s="274"/>
      <c r="G78" s="272"/>
      <c r="H78" s="273"/>
      <c r="I78" s="274"/>
      <c r="J78" s="340"/>
      <c r="K78" s="341"/>
      <c r="L78" s="342"/>
      <c r="M78" s="277"/>
      <c r="N78" s="41"/>
    </row>
    <row r="79" spans="1:14" ht="12.75" customHeight="1" x14ac:dyDescent="0.25">
      <c r="A79" s="222" t="s">
        <v>67</v>
      </c>
      <c r="B79" s="223"/>
      <c r="C79" s="224"/>
      <c r="D79" s="266" t="s">
        <v>141</v>
      </c>
      <c r="E79" s="267"/>
      <c r="F79" s="268"/>
      <c r="G79" s="266" t="s">
        <v>142</v>
      </c>
      <c r="H79" s="349"/>
      <c r="I79" s="350"/>
      <c r="J79" s="418">
        <v>500000</v>
      </c>
      <c r="K79" s="349"/>
      <c r="L79" s="350"/>
      <c r="M79" s="275"/>
      <c r="N79" s="41"/>
    </row>
    <row r="80" spans="1:14" ht="12.75" customHeight="1" x14ac:dyDescent="0.25">
      <c r="A80" s="225"/>
      <c r="B80" s="226"/>
      <c r="C80" s="227"/>
      <c r="D80" s="269"/>
      <c r="E80" s="270"/>
      <c r="F80" s="271"/>
      <c r="G80" s="351"/>
      <c r="H80" s="352"/>
      <c r="I80" s="353"/>
      <c r="J80" s="351"/>
      <c r="K80" s="352"/>
      <c r="L80" s="353"/>
      <c r="M80" s="276"/>
      <c r="N80" s="41"/>
    </row>
    <row r="81" spans="1:14" ht="12.75" customHeight="1" x14ac:dyDescent="0.25">
      <c r="A81" s="225"/>
      <c r="B81" s="226"/>
      <c r="C81" s="227"/>
      <c r="D81" s="269"/>
      <c r="E81" s="270"/>
      <c r="F81" s="271"/>
      <c r="G81" s="351"/>
      <c r="H81" s="352"/>
      <c r="I81" s="353"/>
      <c r="J81" s="351"/>
      <c r="K81" s="352"/>
      <c r="L81" s="353"/>
      <c r="M81" s="276"/>
      <c r="N81" s="41"/>
    </row>
    <row r="82" spans="1:14" ht="12.75" customHeight="1" x14ac:dyDescent="0.25">
      <c r="A82" s="228"/>
      <c r="B82" s="229"/>
      <c r="C82" s="230"/>
      <c r="D82" s="272"/>
      <c r="E82" s="273"/>
      <c r="F82" s="274"/>
      <c r="G82" s="354"/>
      <c r="H82" s="355"/>
      <c r="I82" s="356"/>
      <c r="J82" s="354"/>
      <c r="K82" s="355"/>
      <c r="L82" s="356"/>
      <c r="M82" s="277"/>
      <c r="N82" s="41"/>
    </row>
    <row r="83" spans="1:14" ht="12.75" customHeight="1" x14ac:dyDescent="0.25">
      <c r="A83" s="222" t="s">
        <v>67</v>
      </c>
      <c r="B83" s="223"/>
      <c r="C83" s="224"/>
      <c r="D83" s="266" t="s">
        <v>102</v>
      </c>
      <c r="E83" s="349"/>
      <c r="F83" s="350"/>
      <c r="G83" s="266" t="s">
        <v>103</v>
      </c>
      <c r="H83" s="349"/>
      <c r="I83" s="350"/>
      <c r="J83" s="334">
        <v>150000</v>
      </c>
      <c r="K83" s="335"/>
      <c r="L83" s="336"/>
      <c r="M83" s="275" t="s">
        <v>8</v>
      </c>
      <c r="N83" s="41"/>
    </row>
    <row r="84" spans="1:14" ht="12.75" customHeight="1" x14ac:dyDescent="0.25">
      <c r="A84" s="225"/>
      <c r="B84" s="226"/>
      <c r="C84" s="227"/>
      <c r="D84" s="351"/>
      <c r="E84" s="352"/>
      <c r="F84" s="353"/>
      <c r="G84" s="351"/>
      <c r="H84" s="352"/>
      <c r="I84" s="353"/>
      <c r="J84" s="337"/>
      <c r="K84" s="338"/>
      <c r="L84" s="339"/>
      <c r="M84" s="276"/>
      <c r="N84" s="41"/>
    </row>
    <row r="85" spans="1:14" ht="12.75" customHeight="1" x14ac:dyDescent="0.25">
      <c r="A85" s="225"/>
      <c r="B85" s="226"/>
      <c r="C85" s="227"/>
      <c r="D85" s="351"/>
      <c r="E85" s="352"/>
      <c r="F85" s="353"/>
      <c r="G85" s="351"/>
      <c r="H85" s="352"/>
      <c r="I85" s="353"/>
      <c r="J85" s="337"/>
      <c r="K85" s="338"/>
      <c r="L85" s="339"/>
      <c r="M85" s="276"/>
      <c r="N85" s="41"/>
    </row>
    <row r="86" spans="1:14" ht="12.75" customHeight="1" x14ac:dyDescent="0.25">
      <c r="A86" s="228"/>
      <c r="B86" s="229"/>
      <c r="C86" s="230"/>
      <c r="D86" s="354"/>
      <c r="E86" s="355"/>
      <c r="F86" s="356"/>
      <c r="G86" s="354"/>
      <c r="H86" s="355"/>
      <c r="I86" s="356"/>
      <c r="J86" s="340"/>
      <c r="K86" s="341"/>
      <c r="L86" s="342"/>
      <c r="M86" s="277"/>
      <c r="N86" s="41"/>
    </row>
    <row r="87" spans="1:14" ht="12.75" customHeight="1" x14ac:dyDescent="0.25">
      <c r="A87" s="222" t="s">
        <v>67</v>
      </c>
      <c r="B87" s="223"/>
      <c r="C87" s="224"/>
      <c r="D87" s="266" t="s">
        <v>172</v>
      </c>
      <c r="E87" s="349"/>
      <c r="F87" s="350"/>
      <c r="G87" s="266" t="s">
        <v>173</v>
      </c>
      <c r="H87" s="349"/>
      <c r="I87" s="350"/>
      <c r="J87" s="334">
        <v>200000</v>
      </c>
      <c r="K87" s="335"/>
      <c r="L87" s="336"/>
      <c r="M87" s="275" t="s">
        <v>8</v>
      </c>
      <c r="N87" s="41"/>
    </row>
    <row r="88" spans="1:14" ht="12.75" customHeight="1" x14ac:dyDescent="0.25">
      <c r="A88" s="225"/>
      <c r="B88" s="226"/>
      <c r="C88" s="227"/>
      <c r="D88" s="351"/>
      <c r="E88" s="352"/>
      <c r="F88" s="353"/>
      <c r="G88" s="351"/>
      <c r="H88" s="352"/>
      <c r="I88" s="353"/>
      <c r="J88" s="337"/>
      <c r="K88" s="338"/>
      <c r="L88" s="339"/>
      <c r="M88" s="395"/>
      <c r="N88" s="41"/>
    </row>
    <row r="89" spans="1:14" ht="12.75" customHeight="1" x14ac:dyDescent="0.25">
      <c r="A89" s="225"/>
      <c r="B89" s="226"/>
      <c r="C89" s="227"/>
      <c r="D89" s="351"/>
      <c r="E89" s="352"/>
      <c r="F89" s="353"/>
      <c r="G89" s="351"/>
      <c r="H89" s="352"/>
      <c r="I89" s="353"/>
      <c r="J89" s="337"/>
      <c r="K89" s="338"/>
      <c r="L89" s="339"/>
      <c r="M89" s="395"/>
      <c r="N89" s="41"/>
    </row>
    <row r="90" spans="1:14" ht="12.75" customHeight="1" x14ac:dyDescent="0.25">
      <c r="A90" s="228"/>
      <c r="B90" s="229"/>
      <c r="C90" s="230"/>
      <c r="D90" s="354"/>
      <c r="E90" s="355"/>
      <c r="F90" s="356"/>
      <c r="G90" s="354"/>
      <c r="H90" s="355"/>
      <c r="I90" s="356"/>
      <c r="J90" s="340"/>
      <c r="K90" s="341"/>
      <c r="L90" s="342"/>
      <c r="M90" s="396"/>
      <c r="N90" s="41"/>
    </row>
    <row r="91" spans="1:14" ht="21.75" customHeight="1" x14ac:dyDescent="0.25">
      <c r="A91" s="222" t="s">
        <v>69</v>
      </c>
      <c r="B91" s="223"/>
      <c r="C91" s="224"/>
      <c r="D91" s="266" t="s">
        <v>70</v>
      </c>
      <c r="E91" s="267"/>
      <c r="F91" s="268"/>
      <c r="G91" s="266" t="s">
        <v>71</v>
      </c>
      <c r="H91" s="267"/>
      <c r="I91" s="268"/>
      <c r="J91" s="334">
        <v>24751005</v>
      </c>
      <c r="K91" s="335"/>
      <c r="L91" s="336"/>
      <c r="M91" s="275" t="s">
        <v>8</v>
      </c>
      <c r="N91" s="41"/>
    </row>
    <row r="92" spans="1:14" ht="21.75" customHeight="1" x14ac:dyDescent="0.25">
      <c r="A92" s="225"/>
      <c r="B92" s="226"/>
      <c r="C92" s="227"/>
      <c r="D92" s="269"/>
      <c r="E92" s="270"/>
      <c r="F92" s="271"/>
      <c r="G92" s="269"/>
      <c r="H92" s="270"/>
      <c r="I92" s="271"/>
      <c r="J92" s="337"/>
      <c r="K92" s="338"/>
      <c r="L92" s="339"/>
      <c r="M92" s="276"/>
      <c r="N92" s="41"/>
    </row>
    <row r="93" spans="1:14" ht="21.75" customHeight="1" x14ac:dyDescent="0.25">
      <c r="A93" s="225"/>
      <c r="B93" s="226"/>
      <c r="C93" s="227"/>
      <c r="D93" s="269"/>
      <c r="E93" s="270"/>
      <c r="F93" s="271"/>
      <c r="G93" s="269"/>
      <c r="H93" s="270"/>
      <c r="I93" s="271"/>
      <c r="J93" s="337"/>
      <c r="K93" s="338"/>
      <c r="L93" s="339"/>
      <c r="M93" s="276"/>
      <c r="N93" s="41"/>
    </row>
    <row r="94" spans="1:14" ht="21.75" customHeight="1" x14ac:dyDescent="0.25">
      <c r="A94" s="228"/>
      <c r="B94" s="229"/>
      <c r="C94" s="230"/>
      <c r="D94" s="272"/>
      <c r="E94" s="273"/>
      <c r="F94" s="274"/>
      <c r="G94" s="272"/>
      <c r="H94" s="273"/>
      <c r="I94" s="274"/>
      <c r="J94" s="340"/>
      <c r="K94" s="341"/>
      <c r="L94" s="342"/>
      <c r="M94" s="277"/>
      <c r="N94" s="41"/>
    </row>
    <row r="95" spans="1:14" ht="12.75" customHeight="1" x14ac:dyDescent="0.25">
      <c r="A95" s="222" t="s">
        <v>69</v>
      </c>
      <c r="B95" s="349"/>
      <c r="C95" s="350"/>
      <c r="D95" s="322" t="s">
        <v>143</v>
      </c>
      <c r="E95" s="421"/>
      <c r="F95" s="421"/>
      <c r="G95" s="422" t="s">
        <v>144</v>
      </c>
      <c r="H95" s="422"/>
      <c r="I95" s="422"/>
      <c r="J95" s="334">
        <v>500000</v>
      </c>
      <c r="K95" s="423"/>
      <c r="L95" s="424"/>
      <c r="M95" s="275" t="s">
        <v>72</v>
      </c>
      <c r="N95" s="41"/>
    </row>
    <row r="96" spans="1:14" ht="12.75" customHeight="1" x14ac:dyDescent="0.25">
      <c r="A96" s="419"/>
      <c r="B96" s="352"/>
      <c r="C96" s="353"/>
      <c r="D96" s="421"/>
      <c r="E96" s="421"/>
      <c r="F96" s="421"/>
      <c r="G96" s="422"/>
      <c r="H96" s="422"/>
      <c r="I96" s="422"/>
      <c r="J96" s="425"/>
      <c r="K96" s="426"/>
      <c r="L96" s="427"/>
      <c r="M96" s="395"/>
      <c r="N96" s="41"/>
    </row>
    <row r="97" spans="1:14" ht="12.75" customHeight="1" x14ac:dyDescent="0.25">
      <c r="A97" s="419"/>
      <c r="B97" s="352"/>
      <c r="C97" s="353"/>
      <c r="D97" s="421"/>
      <c r="E97" s="421"/>
      <c r="F97" s="421"/>
      <c r="G97" s="422"/>
      <c r="H97" s="422"/>
      <c r="I97" s="422"/>
      <c r="J97" s="425"/>
      <c r="K97" s="426"/>
      <c r="L97" s="427"/>
      <c r="M97" s="395"/>
      <c r="N97" s="41"/>
    </row>
    <row r="98" spans="1:14" ht="12.75" customHeight="1" x14ac:dyDescent="0.25">
      <c r="A98" s="419"/>
      <c r="B98" s="352"/>
      <c r="C98" s="353"/>
      <c r="D98" s="421"/>
      <c r="E98" s="421"/>
      <c r="F98" s="421"/>
      <c r="G98" s="422"/>
      <c r="H98" s="422"/>
      <c r="I98" s="422"/>
      <c r="J98" s="425"/>
      <c r="K98" s="426"/>
      <c r="L98" s="427"/>
      <c r="M98" s="395"/>
      <c r="N98" s="343"/>
    </row>
    <row r="99" spans="1:14" ht="21" customHeight="1" x14ac:dyDescent="0.25">
      <c r="A99" s="420"/>
      <c r="B99" s="355"/>
      <c r="C99" s="356"/>
      <c r="D99" s="421"/>
      <c r="E99" s="421"/>
      <c r="F99" s="421"/>
      <c r="G99" s="422"/>
      <c r="H99" s="422"/>
      <c r="I99" s="422"/>
      <c r="J99" s="428"/>
      <c r="K99" s="429"/>
      <c r="L99" s="430"/>
      <c r="M99" s="396"/>
      <c r="N99" s="343"/>
    </row>
    <row r="100" spans="1:14" ht="0.75" customHeight="1" x14ac:dyDescent="0.25">
      <c r="A100" s="222" t="s">
        <v>69</v>
      </c>
      <c r="B100" s="223"/>
      <c r="C100" s="224"/>
      <c r="D100" s="266" t="s">
        <v>145</v>
      </c>
      <c r="E100" s="267"/>
      <c r="F100" s="268"/>
      <c r="G100" s="266" t="s">
        <v>140</v>
      </c>
      <c r="H100" s="267"/>
      <c r="I100" s="268"/>
      <c r="J100" s="334">
        <v>400000</v>
      </c>
      <c r="K100" s="335"/>
      <c r="L100" s="336"/>
      <c r="M100" s="275" t="s">
        <v>72</v>
      </c>
      <c r="N100" s="78"/>
    </row>
    <row r="101" spans="1:14" ht="23.25" customHeight="1" x14ac:dyDescent="0.25">
      <c r="A101" s="225"/>
      <c r="B101" s="226"/>
      <c r="C101" s="227"/>
      <c r="D101" s="269"/>
      <c r="E101" s="270"/>
      <c r="F101" s="271"/>
      <c r="G101" s="269"/>
      <c r="H101" s="270"/>
      <c r="I101" s="271"/>
      <c r="J101" s="337"/>
      <c r="K101" s="338"/>
      <c r="L101" s="339"/>
      <c r="M101" s="276"/>
      <c r="N101" s="78"/>
    </row>
    <row r="102" spans="1:14" ht="12.75" customHeight="1" x14ac:dyDescent="0.25">
      <c r="A102" s="225"/>
      <c r="B102" s="226"/>
      <c r="C102" s="227"/>
      <c r="D102" s="269"/>
      <c r="E102" s="270"/>
      <c r="F102" s="271"/>
      <c r="G102" s="269"/>
      <c r="H102" s="270"/>
      <c r="I102" s="271"/>
      <c r="J102" s="337"/>
      <c r="K102" s="338"/>
      <c r="L102" s="339"/>
      <c r="M102" s="276"/>
      <c r="N102" s="41"/>
    </row>
    <row r="103" spans="1:14" ht="12.75" customHeight="1" x14ac:dyDescent="0.25">
      <c r="A103" s="228"/>
      <c r="B103" s="229"/>
      <c r="C103" s="230"/>
      <c r="D103" s="272"/>
      <c r="E103" s="273"/>
      <c r="F103" s="274"/>
      <c r="G103" s="272"/>
      <c r="H103" s="273"/>
      <c r="I103" s="274"/>
      <c r="J103" s="340"/>
      <c r="K103" s="341"/>
      <c r="L103" s="342"/>
      <c r="M103" s="277"/>
      <c r="N103" s="41"/>
    </row>
    <row r="104" spans="1:14" ht="12.75" customHeight="1" x14ac:dyDescent="0.25">
      <c r="A104" s="222" t="s">
        <v>69</v>
      </c>
      <c r="B104" s="223"/>
      <c r="C104" s="224"/>
      <c r="D104" s="266" t="s">
        <v>174</v>
      </c>
      <c r="E104" s="267"/>
      <c r="F104" s="268"/>
      <c r="G104" s="266" t="s">
        <v>90</v>
      </c>
      <c r="H104" s="267"/>
      <c r="I104" s="268"/>
      <c r="J104" s="334">
        <v>2500000</v>
      </c>
      <c r="K104" s="335"/>
      <c r="L104" s="336"/>
      <c r="M104" s="275" t="s">
        <v>72</v>
      </c>
      <c r="N104" s="333" t="s">
        <v>28</v>
      </c>
    </row>
    <row r="105" spans="1:14" ht="12.75" customHeight="1" x14ac:dyDescent="0.25">
      <c r="A105" s="225"/>
      <c r="B105" s="226"/>
      <c r="C105" s="227"/>
      <c r="D105" s="269"/>
      <c r="E105" s="270"/>
      <c r="F105" s="271"/>
      <c r="G105" s="269"/>
      <c r="H105" s="270"/>
      <c r="I105" s="271"/>
      <c r="J105" s="337"/>
      <c r="K105" s="338"/>
      <c r="L105" s="339"/>
      <c r="M105" s="276"/>
      <c r="N105" s="333"/>
    </row>
    <row r="106" spans="1:14" ht="12.75" customHeight="1" x14ac:dyDescent="0.25">
      <c r="A106" s="225"/>
      <c r="B106" s="226"/>
      <c r="C106" s="227"/>
      <c r="D106" s="269"/>
      <c r="E106" s="270"/>
      <c r="F106" s="271"/>
      <c r="G106" s="269"/>
      <c r="H106" s="270"/>
      <c r="I106" s="271"/>
      <c r="J106" s="337"/>
      <c r="K106" s="338"/>
      <c r="L106" s="339"/>
      <c r="M106" s="276"/>
      <c r="N106" s="333"/>
    </row>
    <row r="107" spans="1:14" ht="14.25" customHeight="1" thickBot="1" x14ac:dyDescent="0.3">
      <c r="A107" s="397"/>
      <c r="B107" s="398"/>
      <c r="C107" s="399"/>
      <c r="D107" s="400"/>
      <c r="E107" s="401"/>
      <c r="F107" s="402"/>
      <c r="G107" s="400"/>
      <c r="H107" s="401"/>
      <c r="I107" s="402"/>
      <c r="J107" s="403"/>
      <c r="K107" s="404"/>
      <c r="L107" s="405"/>
      <c r="M107" s="406"/>
      <c r="N107" s="152"/>
    </row>
    <row r="108" spans="1:14" ht="18" customHeight="1" x14ac:dyDescent="0.25">
      <c r="A108" s="407" t="s">
        <v>69</v>
      </c>
      <c r="B108" s="408"/>
      <c r="C108" s="409"/>
      <c r="D108" s="410" t="s">
        <v>102</v>
      </c>
      <c r="E108" s="411"/>
      <c r="F108" s="412"/>
      <c r="G108" s="410" t="s">
        <v>103</v>
      </c>
      <c r="H108" s="411"/>
      <c r="I108" s="412"/>
      <c r="J108" s="431">
        <v>150000</v>
      </c>
      <c r="K108" s="432"/>
      <c r="L108" s="433"/>
      <c r="M108" s="434" t="s">
        <v>8</v>
      </c>
      <c r="N108" s="152"/>
    </row>
    <row r="109" spans="1:14" ht="12.75" customHeight="1" x14ac:dyDescent="0.25">
      <c r="A109" s="225"/>
      <c r="B109" s="226"/>
      <c r="C109" s="227"/>
      <c r="D109" s="269"/>
      <c r="E109" s="270"/>
      <c r="F109" s="271"/>
      <c r="G109" s="269"/>
      <c r="H109" s="270"/>
      <c r="I109" s="271"/>
      <c r="J109" s="337"/>
      <c r="K109" s="338"/>
      <c r="L109" s="339"/>
      <c r="M109" s="276"/>
      <c r="N109" s="78"/>
    </row>
    <row r="110" spans="1:14" ht="12" customHeight="1" x14ac:dyDescent="0.25">
      <c r="A110" s="225"/>
      <c r="B110" s="226"/>
      <c r="C110" s="227"/>
      <c r="D110" s="269"/>
      <c r="E110" s="270"/>
      <c r="F110" s="271"/>
      <c r="G110" s="269"/>
      <c r="H110" s="270"/>
      <c r="I110" s="271"/>
      <c r="J110" s="337"/>
      <c r="K110" s="338"/>
      <c r="L110" s="339"/>
      <c r="M110" s="276"/>
      <c r="N110" s="41"/>
    </row>
    <row r="111" spans="1:14" ht="12.75" hidden="1" customHeight="1" x14ac:dyDescent="0.25">
      <c r="A111" s="228"/>
      <c r="B111" s="229"/>
      <c r="C111" s="230"/>
      <c r="D111" s="272"/>
      <c r="E111" s="273"/>
      <c r="F111" s="274"/>
      <c r="G111" s="272"/>
      <c r="H111" s="273"/>
      <c r="I111" s="274"/>
      <c r="J111" s="340"/>
      <c r="K111" s="341"/>
      <c r="L111" s="342"/>
      <c r="M111" s="277"/>
      <c r="N111" s="41"/>
    </row>
    <row r="112" spans="1:14" ht="12.75" customHeight="1" x14ac:dyDescent="0.25">
      <c r="A112" s="222" t="s">
        <v>69</v>
      </c>
      <c r="B112" s="223"/>
      <c r="C112" s="224"/>
      <c r="D112" s="266" t="s">
        <v>73</v>
      </c>
      <c r="E112" s="267"/>
      <c r="F112" s="268"/>
      <c r="G112" s="266" t="s">
        <v>74</v>
      </c>
      <c r="H112" s="267"/>
      <c r="I112" s="268"/>
      <c r="J112" s="334">
        <v>500000</v>
      </c>
      <c r="K112" s="335"/>
      <c r="L112" s="336"/>
      <c r="M112" s="275" t="s">
        <v>8</v>
      </c>
      <c r="N112" s="41"/>
    </row>
    <row r="113" spans="1:14" ht="12.75" customHeight="1" x14ac:dyDescent="0.25">
      <c r="A113" s="225"/>
      <c r="B113" s="226"/>
      <c r="C113" s="227"/>
      <c r="D113" s="269"/>
      <c r="E113" s="270"/>
      <c r="F113" s="271"/>
      <c r="G113" s="269"/>
      <c r="H113" s="270"/>
      <c r="I113" s="271"/>
      <c r="J113" s="337"/>
      <c r="K113" s="338"/>
      <c r="L113" s="339"/>
      <c r="M113" s="276"/>
      <c r="N113" s="41"/>
    </row>
    <row r="114" spans="1:14" ht="12.75" customHeight="1" x14ac:dyDescent="0.25">
      <c r="A114" s="225"/>
      <c r="B114" s="226"/>
      <c r="C114" s="227"/>
      <c r="D114" s="269"/>
      <c r="E114" s="270"/>
      <c r="F114" s="271"/>
      <c r="G114" s="269"/>
      <c r="H114" s="270"/>
      <c r="I114" s="271"/>
      <c r="J114" s="337"/>
      <c r="K114" s="338"/>
      <c r="L114" s="339"/>
      <c r="M114" s="276"/>
      <c r="N114" s="41"/>
    </row>
    <row r="115" spans="1:14" ht="3.75" customHeight="1" x14ac:dyDescent="0.25">
      <c r="A115" s="228"/>
      <c r="B115" s="229"/>
      <c r="C115" s="230"/>
      <c r="D115" s="272"/>
      <c r="E115" s="273"/>
      <c r="F115" s="274"/>
      <c r="G115" s="272"/>
      <c r="H115" s="273"/>
      <c r="I115" s="274"/>
      <c r="J115" s="340"/>
      <c r="K115" s="341"/>
      <c r="L115" s="342"/>
      <c r="M115" s="277"/>
      <c r="N115" s="41"/>
    </row>
    <row r="116" spans="1:14" ht="12.75" customHeight="1" x14ac:dyDescent="0.25">
      <c r="A116" s="222" t="s">
        <v>69</v>
      </c>
      <c r="B116" s="223"/>
      <c r="C116" s="224"/>
      <c r="D116" s="266" t="s">
        <v>146</v>
      </c>
      <c r="E116" s="349"/>
      <c r="F116" s="350"/>
      <c r="G116" s="266" t="s">
        <v>147</v>
      </c>
      <c r="H116" s="349"/>
      <c r="I116" s="350"/>
      <c r="J116" s="418">
        <v>300000</v>
      </c>
      <c r="K116" s="349"/>
      <c r="L116" s="350"/>
      <c r="M116" s="275"/>
      <c r="N116" s="41"/>
    </row>
    <row r="117" spans="1:14" ht="12.75" customHeight="1" x14ac:dyDescent="0.25">
      <c r="A117" s="225"/>
      <c r="B117" s="226"/>
      <c r="C117" s="227"/>
      <c r="D117" s="351"/>
      <c r="E117" s="352"/>
      <c r="F117" s="353"/>
      <c r="G117" s="351"/>
      <c r="H117" s="352"/>
      <c r="I117" s="353"/>
      <c r="J117" s="351"/>
      <c r="K117" s="352"/>
      <c r="L117" s="353"/>
      <c r="M117" s="276"/>
      <c r="N117" s="41"/>
    </row>
    <row r="118" spans="1:14" ht="12.75" customHeight="1" x14ac:dyDescent="0.25">
      <c r="A118" s="225"/>
      <c r="B118" s="226"/>
      <c r="C118" s="227"/>
      <c r="D118" s="351"/>
      <c r="E118" s="352"/>
      <c r="F118" s="353"/>
      <c r="G118" s="351"/>
      <c r="H118" s="352"/>
      <c r="I118" s="353"/>
      <c r="J118" s="351"/>
      <c r="K118" s="352"/>
      <c r="L118" s="353"/>
      <c r="M118" s="276"/>
      <c r="N118" s="41"/>
    </row>
    <row r="119" spans="1:14" ht="12.75" customHeight="1" x14ac:dyDescent="0.25">
      <c r="A119" s="228"/>
      <c r="B119" s="229"/>
      <c r="C119" s="230"/>
      <c r="D119" s="354"/>
      <c r="E119" s="355"/>
      <c r="F119" s="356"/>
      <c r="G119" s="354"/>
      <c r="H119" s="355"/>
      <c r="I119" s="356"/>
      <c r="J119" s="354"/>
      <c r="K119" s="355"/>
      <c r="L119" s="356"/>
      <c r="M119" s="277"/>
      <c r="N119" s="41"/>
    </row>
    <row r="120" spans="1:14" ht="12.75" customHeight="1" x14ac:dyDescent="0.25">
      <c r="A120" s="222" t="s">
        <v>76</v>
      </c>
      <c r="B120" s="223"/>
      <c r="C120" s="224"/>
      <c r="D120" s="240" t="s">
        <v>175</v>
      </c>
      <c r="E120" s="241"/>
      <c r="F120" s="242"/>
      <c r="G120" s="240" t="s">
        <v>75</v>
      </c>
      <c r="H120" s="241"/>
      <c r="I120" s="242"/>
      <c r="J120" s="334">
        <v>1188000</v>
      </c>
      <c r="K120" s="335"/>
      <c r="L120" s="336"/>
      <c r="M120" s="275" t="s">
        <v>72</v>
      </c>
      <c r="N120" s="41"/>
    </row>
    <row r="121" spans="1:14" ht="12.75" customHeight="1" x14ac:dyDescent="0.25">
      <c r="A121" s="225"/>
      <c r="B121" s="226"/>
      <c r="C121" s="227"/>
      <c r="D121" s="243"/>
      <c r="E121" s="244"/>
      <c r="F121" s="245"/>
      <c r="G121" s="243"/>
      <c r="H121" s="244"/>
      <c r="I121" s="245"/>
      <c r="J121" s="337"/>
      <c r="K121" s="338"/>
      <c r="L121" s="339"/>
      <c r="M121" s="276"/>
      <c r="N121" s="41"/>
    </row>
    <row r="122" spans="1:14" ht="12.75" customHeight="1" x14ac:dyDescent="0.25">
      <c r="A122" s="225"/>
      <c r="B122" s="226"/>
      <c r="C122" s="227"/>
      <c r="D122" s="243"/>
      <c r="E122" s="244"/>
      <c r="F122" s="245"/>
      <c r="G122" s="243"/>
      <c r="H122" s="244"/>
      <c r="I122" s="245"/>
      <c r="J122" s="337"/>
      <c r="K122" s="338"/>
      <c r="L122" s="339"/>
      <c r="M122" s="276"/>
      <c r="N122" s="41"/>
    </row>
    <row r="123" spans="1:14" ht="12.75" customHeight="1" x14ac:dyDescent="0.25">
      <c r="A123" s="228"/>
      <c r="B123" s="229"/>
      <c r="C123" s="230"/>
      <c r="D123" s="246"/>
      <c r="E123" s="247"/>
      <c r="F123" s="248"/>
      <c r="G123" s="246"/>
      <c r="H123" s="247"/>
      <c r="I123" s="248"/>
      <c r="J123" s="340"/>
      <c r="K123" s="341"/>
      <c r="L123" s="342"/>
      <c r="M123" s="277"/>
      <c r="N123" s="41"/>
    </row>
    <row r="124" spans="1:14" ht="12.75" customHeight="1" x14ac:dyDescent="0.25">
      <c r="A124" s="222" t="s">
        <v>20</v>
      </c>
      <c r="B124" s="223"/>
      <c r="C124" s="224"/>
      <c r="D124" s="266" t="s">
        <v>77</v>
      </c>
      <c r="E124" s="267"/>
      <c r="F124" s="268"/>
      <c r="G124" s="266" t="s">
        <v>176</v>
      </c>
      <c r="H124" s="267"/>
      <c r="I124" s="268"/>
      <c r="J124" s="358">
        <v>67500</v>
      </c>
      <c r="K124" s="359"/>
      <c r="L124" s="360"/>
      <c r="M124" s="275" t="s">
        <v>8</v>
      </c>
      <c r="N124" s="41"/>
    </row>
    <row r="125" spans="1:14" ht="12.75" customHeight="1" x14ac:dyDescent="0.25">
      <c r="A125" s="225"/>
      <c r="B125" s="226"/>
      <c r="C125" s="227"/>
      <c r="D125" s="269"/>
      <c r="E125" s="270"/>
      <c r="F125" s="271"/>
      <c r="G125" s="269"/>
      <c r="H125" s="270"/>
      <c r="I125" s="271"/>
      <c r="J125" s="361"/>
      <c r="K125" s="362"/>
      <c r="L125" s="363"/>
      <c r="M125" s="276"/>
      <c r="N125" s="41"/>
    </row>
    <row r="126" spans="1:14" ht="9.75" customHeight="1" x14ac:dyDescent="0.25">
      <c r="A126" s="225"/>
      <c r="B126" s="226"/>
      <c r="C126" s="227"/>
      <c r="D126" s="269"/>
      <c r="E126" s="270"/>
      <c r="F126" s="271"/>
      <c r="G126" s="269"/>
      <c r="H126" s="270"/>
      <c r="I126" s="271"/>
      <c r="J126" s="361"/>
      <c r="K126" s="362"/>
      <c r="L126" s="363"/>
      <c r="M126" s="276"/>
      <c r="N126" s="41"/>
    </row>
    <row r="127" spans="1:14" ht="12.75" hidden="1" customHeight="1" x14ac:dyDescent="0.25">
      <c r="A127" s="228"/>
      <c r="B127" s="229"/>
      <c r="C127" s="230"/>
      <c r="D127" s="272"/>
      <c r="E127" s="273"/>
      <c r="F127" s="274"/>
      <c r="G127" s="272"/>
      <c r="H127" s="273"/>
      <c r="I127" s="274"/>
      <c r="J127" s="364"/>
      <c r="K127" s="365"/>
      <c r="L127" s="366"/>
      <c r="M127" s="277"/>
      <c r="N127" s="41"/>
    </row>
    <row r="128" spans="1:14" ht="12.75" customHeight="1" x14ac:dyDescent="0.25">
      <c r="A128" s="222" t="s">
        <v>78</v>
      </c>
      <c r="B128" s="223"/>
      <c r="C128" s="224"/>
      <c r="D128" s="240" t="s">
        <v>79</v>
      </c>
      <c r="E128" s="241"/>
      <c r="F128" s="242"/>
      <c r="G128" s="240" t="s">
        <v>177</v>
      </c>
      <c r="H128" s="241"/>
      <c r="I128" s="242"/>
      <c r="J128" s="334">
        <v>1000000</v>
      </c>
      <c r="K128" s="335"/>
      <c r="L128" s="336"/>
      <c r="M128" s="275" t="s">
        <v>72</v>
      </c>
      <c r="N128" s="41"/>
    </row>
    <row r="129" spans="1:14" ht="12.75" customHeight="1" x14ac:dyDescent="0.25">
      <c r="A129" s="225"/>
      <c r="B129" s="226"/>
      <c r="C129" s="227"/>
      <c r="D129" s="243"/>
      <c r="E129" s="244"/>
      <c r="F129" s="245"/>
      <c r="G129" s="243"/>
      <c r="H129" s="244"/>
      <c r="I129" s="245"/>
      <c r="J129" s="337"/>
      <c r="K129" s="338"/>
      <c r="L129" s="339"/>
      <c r="M129" s="276"/>
      <c r="N129" s="41"/>
    </row>
    <row r="130" spans="1:14" ht="12.75" customHeight="1" x14ac:dyDescent="0.25">
      <c r="A130" s="225"/>
      <c r="B130" s="226"/>
      <c r="C130" s="227"/>
      <c r="D130" s="243"/>
      <c r="E130" s="244"/>
      <c r="F130" s="245"/>
      <c r="G130" s="243"/>
      <c r="H130" s="244"/>
      <c r="I130" s="245"/>
      <c r="J130" s="337"/>
      <c r="K130" s="338"/>
      <c r="L130" s="339"/>
      <c r="M130" s="276"/>
      <c r="N130" s="41"/>
    </row>
    <row r="131" spans="1:14" ht="12.75" customHeight="1" x14ac:dyDescent="0.25">
      <c r="A131" s="228"/>
      <c r="B131" s="229"/>
      <c r="C131" s="230"/>
      <c r="D131" s="246"/>
      <c r="E131" s="247"/>
      <c r="F131" s="248"/>
      <c r="G131" s="246"/>
      <c r="H131" s="247"/>
      <c r="I131" s="248"/>
      <c r="J131" s="340"/>
      <c r="K131" s="341"/>
      <c r="L131" s="342"/>
      <c r="M131" s="277"/>
      <c r="N131" s="41"/>
    </row>
    <row r="132" spans="1:14" ht="12.75" customHeight="1" x14ac:dyDescent="0.25">
      <c r="A132" s="222" t="s">
        <v>148</v>
      </c>
      <c r="B132" s="223"/>
      <c r="C132" s="224"/>
      <c r="D132" s="240" t="s">
        <v>178</v>
      </c>
      <c r="E132" s="241"/>
      <c r="F132" s="242"/>
      <c r="G132" s="240" t="s">
        <v>179</v>
      </c>
      <c r="H132" s="241"/>
      <c r="I132" s="242"/>
      <c r="J132" s="334">
        <v>4000000</v>
      </c>
      <c r="K132" s="335"/>
      <c r="L132" s="336"/>
      <c r="M132" s="275" t="s">
        <v>72</v>
      </c>
      <c r="N132" s="41"/>
    </row>
    <row r="133" spans="1:14" ht="12.75" customHeight="1" x14ac:dyDescent="0.25">
      <c r="A133" s="225"/>
      <c r="B133" s="226"/>
      <c r="C133" s="227"/>
      <c r="D133" s="243"/>
      <c r="E133" s="244"/>
      <c r="F133" s="245"/>
      <c r="G133" s="243"/>
      <c r="H133" s="244"/>
      <c r="I133" s="245"/>
      <c r="J133" s="337"/>
      <c r="K133" s="338"/>
      <c r="L133" s="339"/>
      <c r="M133" s="276"/>
      <c r="N133" s="41"/>
    </row>
    <row r="134" spans="1:14" ht="12.75" customHeight="1" x14ac:dyDescent="0.25">
      <c r="A134" s="225"/>
      <c r="B134" s="226"/>
      <c r="C134" s="227"/>
      <c r="D134" s="243"/>
      <c r="E134" s="244"/>
      <c r="F134" s="245"/>
      <c r="G134" s="243"/>
      <c r="H134" s="244"/>
      <c r="I134" s="245"/>
      <c r="J134" s="337"/>
      <c r="K134" s="338"/>
      <c r="L134" s="339"/>
      <c r="M134" s="276"/>
      <c r="N134" s="41"/>
    </row>
    <row r="135" spans="1:14" ht="12.75" customHeight="1" x14ac:dyDescent="0.25">
      <c r="A135" s="228"/>
      <c r="B135" s="229"/>
      <c r="C135" s="230"/>
      <c r="D135" s="246"/>
      <c r="E135" s="247"/>
      <c r="F135" s="248"/>
      <c r="G135" s="246"/>
      <c r="H135" s="247"/>
      <c r="I135" s="248"/>
      <c r="J135" s="340"/>
      <c r="K135" s="341"/>
      <c r="L135" s="342"/>
      <c r="M135" s="277"/>
      <c r="N135" s="41"/>
    </row>
    <row r="136" spans="1:14" ht="25.5" customHeight="1" x14ac:dyDescent="0.25">
      <c r="A136" s="281" t="s">
        <v>149</v>
      </c>
      <c r="B136" s="282"/>
      <c r="C136" s="282"/>
      <c r="D136" s="282"/>
      <c r="E136" s="282"/>
      <c r="F136" s="283"/>
      <c r="G136" s="284" t="s">
        <v>21</v>
      </c>
      <c r="H136" s="285"/>
      <c r="I136" s="286"/>
      <c r="J136" s="435">
        <v>42227150</v>
      </c>
      <c r="K136" s="436"/>
      <c r="L136" s="437"/>
      <c r="M136" s="153"/>
      <c r="N136" s="41"/>
    </row>
    <row r="137" spans="1:14" ht="19.5" customHeight="1" thickBot="1" x14ac:dyDescent="0.3">
      <c r="A137" s="413" t="str">
        <f>+A60</f>
        <v>Fecha: 19 de diciembre  2018</v>
      </c>
      <c r="B137" s="414"/>
      <c r="C137" s="414"/>
      <c r="D137" s="414"/>
      <c r="E137" s="414"/>
      <c r="F137" s="21"/>
      <c r="G137" s="21"/>
      <c r="H137" s="21"/>
      <c r="I137" s="154"/>
      <c r="J137" s="21"/>
      <c r="K137" s="21"/>
      <c r="L137" s="21"/>
      <c r="M137" s="22"/>
      <c r="N137" s="41"/>
    </row>
    <row r="138" spans="1:14" ht="12.75" customHeight="1" thickBot="1" x14ac:dyDescent="0.3">
      <c r="N138" s="78"/>
    </row>
    <row r="139" spans="1:14" ht="21" customHeight="1" thickBot="1" x14ac:dyDescent="0.3">
      <c r="A139" s="52"/>
      <c r="B139" s="53" t="s">
        <v>81</v>
      </c>
      <c r="C139" s="53"/>
      <c r="D139" s="53"/>
      <c r="E139" s="53"/>
      <c r="F139" s="391" t="str">
        <f>$A$60</f>
        <v>Fecha: 19 de diciembre  2018</v>
      </c>
      <c r="G139" s="392"/>
      <c r="H139" s="53"/>
      <c r="I139" s="53"/>
      <c r="J139" s="393">
        <f>+J136+J59</f>
        <v>280668053.38999999</v>
      </c>
      <c r="K139" s="393"/>
      <c r="L139" s="394"/>
      <c r="N139" s="78"/>
    </row>
    <row r="140" spans="1:14" ht="83.25" customHeight="1" x14ac:dyDescent="0.25">
      <c r="A140" s="150"/>
      <c r="B140" s="150"/>
      <c r="C140" s="150"/>
      <c r="D140" s="150"/>
      <c r="E140" s="150"/>
      <c r="F140" s="96"/>
      <c r="G140" s="96"/>
      <c r="H140" s="150"/>
      <c r="I140" s="150"/>
      <c r="J140" s="151"/>
      <c r="K140" s="151"/>
      <c r="L140" s="151"/>
      <c r="N140" s="78"/>
    </row>
    <row r="141" spans="1:14" ht="45.75" customHeight="1" x14ac:dyDescent="0.25">
      <c r="A141" s="55"/>
      <c r="B141" s="390"/>
      <c r="C141" s="390"/>
      <c r="D141" s="390"/>
      <c r="E141" s="56"/>
      <c r="F141" s="56"/>
      <c r="G141" s="54"/>
      <c r="H141" s="54"/>
      <c r="I141" s="54"/>
      <c r="J141" s="54"/>
      <c r="K141" s="54"/>
      <c r="L141" s="54"/>
      <c r="N141" s="152" t="s">
        <v>118</v>
      </c>
    </row>
    <row r="142" spans="1:14" ht="12.75" customHeight="1" x14ac:dyDescent="0.25"/>
    <row r="143" spans="1:14" ht="12.75" customHeight="1" x14ac:dyDescent="0.25"/>
    <row r="144" spans="1:1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sheetData>
  <mergeCells count="173">
    <mergeCell ref="A136:F136"/>
    <mergeCell ref="G136:I136"/>
    <mergeCell ref="J136:L136"/>
    <mergeCell ref="A120:C123"/>
    <mergeCell ref="D120:F123"/>
    <mergeCell ref="G120:I123"/>
    <mergeCell ref="J120:L123"/>
    <mergeCell ref="M120:M123"/>
    <mergeCell ref="A124:C127"/>
    <mergeCell ref="D124:F127"/>
    <mergeCell ref="G124:I127"/>
    <mergeCell ref="J124:L127"/>
    <mergeCell ref="M124:M127"/>
    <mergeCell ref="J112:L115"/>
    <mergeCell ref="M112:M115"/>
    <mergeCell ref="N98:N99"/>
    <mergeCell ref="A132:C135"/>
    <mergeCell ref="D132:F135"/>
    <mergeCell ref="G132:I135"/>
    <mergeCell ref="J132:L135"/>
    <mergeCell ref="M132:M135"/>
    <mergeCell ref="A116:C119"/>
    <mergeCell ref="D116:F119"/>
    <mergeCell ref="G116:I119"/>
    <mergeCell ref="G128:I131"/>
    <mergeCell ref="J128:L131"/>
    <mergeCell ref="M128:M131"/>
    <mergeCell ref="J116:L119"/>
    <mergeCell ref="M116:M119"/>
    <mergeCell ref="D79:F82"/>
    <mergeCell ref="G79:I82"/>
    <mergeCell ref="J79:L82"/>
    <mergeCell ref="M79:M82"/>
    <mergeCell ref="M83:M86"/>
    <mergeCell ref="A83:C86"/>
    <mergeCell ref="D83:F86"/>
    <mergeCell ref="A95:C99"/>
    <mergeCell ref="D95:F99"/>
    <mergeCell ref="G95:I99"/>
    <mergeCell ref="J95:L99"/>
    <mergeCell ref="M95:M99"/>
    <mergeCell ref="A100:C103"/>
    <mergeCell ref="D100:F103"/>
    <mergeCell ref="G100:I103"/>
    <mergeCell ref="J100:L103"/>
    <mergeCell ref="M100:M103"/>
    <mergeCell ref="J108:L111"/>
    <mergeCell ref="M108:M111"/>
    <mergeCell ref="A112:C115"/>
    <mergeCell ref="D112:F115"/>
    <mergeCell ref="G112:I115"/>
    <mergeCell ref="A62:M63"/>
    <mergeCell ref="A64:M64"/>
    <mergeCell ref="A65:M66"/>
    <mergeCell ref="A67:C70"/>
    <mergeCell ref="D67:I68"/>
    <mergeCell ref="J67:L70"/>
    <mergeCell ref="M67:M70"/>
    <mergeCell ref="D69:F70"/>
    <mergeCell ref="G69:I70"/>
    <mergeCell ref="B141:D141"/>
    <mergeCell ref="F139:G139"/>
    <mergeCell ref="J139:L139"/>
    <mergeCell ref="A91:C94"/>
    <mergeCell ref="D91:F94"/>
    <mergeCell ref="G91:I94"/>
    <mergeCell ref="J91:L94"/>
    <mergeCell ref="M91:M94"/>
    <mergeCell ref="A87:C90"/>
    <mergeCell ref="D87:F90"/>
    <mergeCell ref="G87:I90"/>
    <mergeCell ref="J87:L90"/>
    <mergeCell ref="M87:M90"/>
    <mergeCell ref="A104:C107"/>
    <mergeCell ref="D104:F107"/>
    <mergeCell ref="G104:I107"/>
    <mergeCell ref="J104:L107"/>
    <mergeCell ref="M104:M107"/>
    <mergeCell ref="A108:C111"/>
    <mergeCell ref="D108:F111"/>
    <mergeCell ref="G108:I111"/>
    <mergeCell ref="A137:E137"/>
    <mergeCell ref="A128:C131"/>
    <mergeCell ref="D128:F131"/>
    <mergeCell ref="G31:I34"/>
    <mergeCell ref="J31:L34"/>
    <mergeCell ref="M31:M34"/>
    <mergeCell ref="A35:C38"/>
    <mergeCell ref="D35:F38"/>
    <mergeCell ref="G35:I38"/>
    <mergeCell ref="J35:L38"/>
    <mergeCell ref="M35:M38"/>
    <mergeCell ref="A39:C42"/>
    <mergeCell ref="D39:F42"/>
    <mergeCell ref="G39:I42"/>
    <mergeCell ref="J39:L42"/>
    <mergeCell ref="M39:M42"/>
    <mergeCell ref="A31:C34"/>
    <mergeCell ref="D31:F34"/>
    <mergeCell ref="D7:F8"/>
    <mergeCell ref="G7:I8"/>
    <mergeCell ref="A1:M2"/>
    <mergeCell ref="A3:M4"/>
    <mergeCell ref="A5:C8"/>
    <mergeCell ref="D5:I6"/>
    <mergeCell ref="J5:L8"/>
    <mergeCell ref="M5:M8"/>
    <mergeCell ref="J19:L22"/>
    <mergeCell ref="M19:M22"/>
    <mergeCell ref="A11:C14"/>
    <mergeCell ref="D11:F14"/>
    <mergeCell ref="G11:I14"/>
    <mergeCell ref="J11:L14"/>
    <mergeCell ref="M11:M14"/>
    <mergeCell ref="A15:C18"/>
    <mergeCell ref="D15:F18"/>
    <mergeCell ref="G15:I18"/>
    <mergeCell ref="J15:L18"/>
    <mergeCell ref="M15:M18"/>
    <mergeCell ref="A19:C22"/>
    <mergeCell ref="D19:F22"/>
    <mergeCell ref="G19:I22"/>
    <mergeCell ref="A27:C30"/>
    <mergeCell ref="D27:F30"/>
    <mergeCell ref="G27:I30"/>
    <mergeCell ref="J27:L30"/>
    <mergeCell ref="M27:M30"/>
    <mergeCell ref="A23:C26"/>
    <mergeCell ref="D23:F26"/>
    <mergeCell ref="G23:I26"/>
    <mergeCell ref="A10:M10"/>
    <mergeCell ref="J23:L26"/>
    <mergeCell ref="M23:M26"/>
    <mergeCell ref="N43:N46"/>
    <mergeCell ref="A51:C54"/>
    <mergeCell ref="D51:F54"/>
    <mergeCell ref="G51:I54"/>
    <mergeCell ref="J51:L54"/>
    <mergeCell ref="M51:M54"/>
    <mergeCell ref="A43:C46"/>
    <mergeCell ref="D43:F46"/>
    <mergeCell ref="G43:I46"/>
    <mergeCell ref="J43:L46"/>
    <mergeCell ref="M43:M46"/>
    <mergeCell ref="A47:C50"/>
    <mergeCell ref="D47:F50"/>
    <mergeCell ref="G47:I50"/>
    <mergeCell ref="J47:L50"/>
    <mergeCell ref="M47:M50"/>
    <mergeCell ref="N104:N106"/>
    <mergeCell ref="D55:F58"/>
    <mergeCell ref="A55:C58"/>
    <mergeCell ref="M55:M58"/>
    <mergeCell ref="J55:L58"/>
    <mergeCell ref="G55:I58"/>
    <mergeCell ref="N58:N60"/>
    <mergeCell ref="A59:F59"/>
    <mergeCell ref="G59:I59"/>
    <mergeCell ref="J59:L59"/>
    <mergeCell ref="A60:E60"/>
    <mergeCell ref="A71:C74"/>
    <mergeCell ref="D71:F74"/>
    <mergeCell ref="G71:I74"/>
    <mergeCell ref="J71:L74"/>
    <mergeCell ref="M71:M74"/>
    <mergeCell ref="A75:C78"/>
    <mergeCell ref="D75:F78"/>
    <mergeCell ref="G75:I78"/>
    <mergeCell ref="J75:L78"/>
    <mergeCell ref="M75:M78"/>
    <mergeCell ref="A79:C82"/>
    <mergeCell ref="G83:I86"/>
    <mergeCell ref="J83:L86"/>
  </mergeCells>
  <pageMargins left="0.47244094488188981" right="0.35433070866141736" top="0.31496062992125984" bottom="0.31496062992125984" header="0.31496062992125984" footer="0.31496062992125984"/>
  <pageSetup scale="8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F20" sqref="F20:H20"/>
    </sheetView>
  </sheetViews>
  <sheetFormatPr baseColWidth="10" defaultRowHeight="15" x14ac:dyDescent="0.25"/>
  <cols>
    <col min="1" max="1" width="25.85546875" customWidth="1"/>
    <col min="5" max="7" width="4.140625" customWidth="1"/>
    <col min="8" max="8" width="17.140625" customWidth="1"/>
    <col min="9" max="9" width="15.85546875" customWidth="1"/>
    <col min="10" max="10" width="19.28515625" customWidth="1"/>
    <col min="11" max="11" width="11.42578125" style="4"/>
    <col min="12" max="12" width="3.85546875" style="4" customWidth="1"/>
    <col min="13" max="14" width="11.42578125" style="4"/>
  </cols>
  <sheetData>
    <row r="1" spans="1:11" ht="20.25" x14ac:dyDescent="0.25">
      <c r="A1" s="378" t="s">
        <v>0</v>
      </c>
      <c r="B1" s="378"/>
      <c r="C1" s="378"/>
      <c r="D1" s="378"/>
      <c r="E1" s="378"/>
      <c r="F1" s="378"/>
      <c r="G1" s="378"/>
      <c r="H1" s="378"/>
      <c r="I1" s="378"/>
      <c r="J1" s="378"/>
    </row>
    <row r="2" spans="1:11" ht="20.25" customHeight="1" x14ac:dyDescent="0.25">
      <c r="A2" s="294" t="s">
        <v>162</v>
      </c>
      <c r="B2" s="294"/>
      <c r="C2" s="294"/>
      <c r="D2" s="294"/>
      <c r="E2" s="294"/>
      <c r="F2" s="294"/>
      <c r="G2" s="294"/>
      <c r="H2" s="294"/>
      <c r="I2" s="294"/>
      <c r="J2" s="294"/>
    </row>
    <row r="3" spans="1:11" ht="15.75" x14ac:dyDescent="0.25">
      <c r="A3" s="15"/>
      <c r="B3" s="15"/>
      <c r="C3" s="15"/>
      <c r="D3" s="15"/>
      <c r="E3" s="15"/>
      <c r="F3" s="15"/>
      <c r="G3" s="15"/>
      <c r="H3" s="15"/>
      <c r="I3" s="15"/>
      <c r="J3" s="15"/>
    </row>
    <row r="4" spans="1:11" ht="15.75" x14ac:dyDescent="0.25">
      <c r="A4" s="294" t="s">
        <v>276</v>
      </c>
      <c r="B4" s="294"/>
      <c r="C4" s="294"/>
      <c r="D4" s="294"/>
      <c r="E4" s="294"/>
      <c r="F4" s="294"/>
      <c r="G4" s="294"/>
      <c r="H4" s="294"/>
      <c r="I4" s="294"/>
      <c r="J4" s="294"/>
    </row>
    <row r="5" spans="1:11" x14ac:dyDescent="0.25">
      <c r="A5" s="4"/>
      <c r="B5" s="4"/>
      <c r="C5" s="4"/>
      <c r="D5" s="4"/>
      <c r="E5" s="4"/>
      <c r="F5" s="4"/>
      <c r="G5" s="4"/>
      <c r="H5" s="4"/>
      <c r="I5" s="4"/>
      <c r="J5" s="4"/>
    </row>
    <row r="6" spans="1:11" x14ac:dyDescent="0.25">
      <c r="A6" s="464" t="s">
        <v>380</v>
      </c>
      <c r="B6" s="464"/>
      <c r="C6" s="464"/>
      <c r="D6" s="464"/>
      <c r="E6" s="464"/>
      <c r="F6" s="464"/>
      <c r="G6" s="464"/>
      <c r="H6" s="464"/>
      <c r="I6" s="464"/>
      <c r="J6" s="464"/>
    </row>
    <row r="7" spans="1:11" ht="7.5" customHeight="1" x14ac:dyDescent="0.25">
      <c r="A7" s="464"/>
      <c r="B7" s="464"/>
      <c r="C7" s="464"/>
      <c r="D7" s="464"/>
      <c r="E7" s="464"/>
      <c r="F7" s="464"/>
      <c r="G7" s="464"/>
      <c r="H7" s="464"/>
      <c r="I7" s="464"/>
      <c r="J7" s="464"/>
    </row>
    <row r="8" spans="1:11" ht="20.25" customHeight="1" thickBot="1" x14ac:dyDescent="0.3">
      <c r="A8" s="465" t="s">
        <v>286</v>
      </c>
      <c r="B8" s="465"/>
      <c r="C8" s="465"/>
      <c r="D8" s="465"/>
      <c r="E8" s="465"/>
      <c r="F8" s="465"/>
      <c r="G8" s="465"/>
      <c r="H8" s="465"/>
      <c r="I8" s="465"/>
      <c r="J8" s="465"/>
    </row>
    <row r="9" spans="1:11" x14ac:dyDescent="0.25">
      <c r="A9" s="457" t="s">
        <v>277</v>
      </c>
      <c r="B9" s="459" t="s">
        <v>2</v>
      </c>
      <c r="C9" s="459"/>
      <c r="D9" s="459"/>
      <c r="E9" s="459" t="s">
        <v>7</v>
      </c>
      <c r="F9" s="459"/>
      <c r="G9" s="459"/>
      <c r="H9" s="459" t="s">
        <v>3</v>
      </c>
      <c r="I9" s="459" t="s">
        <v>4</v>
      </c>
      <c r="J9" s="459" t="s">
        <v>5</v>
      </c>
      <c r="K9" s="450" t="s">
        <v>40</v>
      </c>
    </row>
    <row r="10" spans="1:11" ht="15" customHeight="1" x14ac:dyDescent="0.25">
      <c r="A10" s="458"/>
      <c r="B10" s="421"/>
      <c r="C10" s="421"/>
      <c r="D10" s="421"/>
      <c r="E10" s="421"/>
      <c r="F10" s="421"/>
      <c r="G10" s="421"/>
      <c r="H10" s="421"/>
      <c r="I10" s="421"/>
      <c r="J10" s="421"/>
      <c r="K10" s="451"/>
    </row>
    <row r="11" spans="1:11" x14ac:dyDescent="0.25">
      <c r="A11" s="458"/>
      <c r="B11" s="463" t="s">
        <v>6</v>
      </c>
      <c r="C11" s="463"/>
      <c r="D11" s="463"/>
      <c r="E11" s="421"/>
      <c r="F11" s="421"/>
      <c r="G11" s="421"/>
      <c r="H11" s="421"/>
      <c r="I11" s="421"/>
      <c r="J11" s="421"/>
      <c r="K11" s="451"/>
    </row>
    <row r="12" spans="1:11" x14ac:dyDescent="0.25">
      <c r="A12" s="458"/>
      <c r="B12" s="463"/>
      <c r="C12" s="463"/>
      <c r="D12" s="463"/>
      <c r="E12" s="421"/>
      <c r="F12" s="421"/>
      <c r="G12" s="421"/>
      <c r="H12" s="421"/>
      <c r="I12" s="421"/>
      <c r="J12" s="421"/>
      <c r="K12" s="451"/>
    </row>
    <row r="13" spans="1:11" ht="48.75" customHeight="1" x14ac:dyDescent="0.25">
      <c r="A13" s="319" t="s">
        <v>278</v>
      </c>
      <c r="B13" s="332" t="s">
        <v>279</v>
      </c>
      <c r="C13" s="332"/>
      <c r="D13" s="332"/>
      <c r="E13" s="320">
        <v>1</v>
      </c>
      <c r="F13" s="320"/>
      <c r="G13" s="320"/>
      <c r="H13" s="455">
        <v>5500000</v>
      </c>
      <c r="I13" s="456" t="s">
        <v>280</v>
      </c>
      <c r="J13" s="456" t="s">
        <v>34</v>
      </c>
      <c r="K13" s="449" t="s">
        <v>371</v>
      </c>
    </row>
    <row r="14" spans="1:11" x14ac:dyDescent="0.25">
      <c r="A14" s="319"/>
      <c r="B14" s="332"/>
      <c r="C14" s="332"/>
      <c r="D14" s="332"/>
      <c r="E14" s="320"/>
      <c r="F14" s="320"/>
      <c r="G14" s="320"/>
      <c r="H14" s="455"/>
      <c r="I14" s="456"/>
      <c r="J14" s="456"/>
      <c r="K14" s="449"/>
    </row>
    <row r="15" spans="1:11" x14ac:dyDescent="0.25">
      <c r="A15" s="319"/>
      <c r="B15" s="332"/>
      <c r="C15" s="332"/>
      <c r="D15" s="332"/>
      <c r="E15" s="320"/>
      <c r="F15" s="320"/>
      <c r="G15" s="320"/>
      <c r="H15" s="455"/>
      <c r="I15" s="456"/>
      <c r="J15" s="456"/>
      <c r="K15" s="449"/>
    </row>
    <row r="16" spans="1:11" x14ac:dyDescent="0.25">
      <c r="A16" s="319"/>
      <c r="B16" s="332"/>
      <c r="C16" s="332"/>
      <c r="D16" s="332"/>
      <c r="E16" s="320"/>
      <c r="F16" s="320"/>
      <c r="G16" s="320"/>
      <c r="H16" s="455"/>
      <c r="I16" s="456"/>
      <c r="J16" s="456"/>
      <c r="K16" s="449"/>
    </row>
    <row r="17" spans="1:12" ht="33" customHeight="1" x14ac:dyDescent="0.25">
      <c r="A17" s="460" t="s">
        <v>373</v>
      </c>
      <c r="B17" s="461"/>
      <c r="C17" s="461"/>
      <c r="D17" s="461"/>
      <c r="E17" s="461"/>
      <c r="F17" s="461"/>
      <c r="G17" s="462"/>
      <c r="H17" s="7">
        <f>+H13</f>
        <v>5500000</v>
      </c>
      <c r="I17" s="452" t="s">
        <v>149</v>
      </c>
      <c r="J17" s="453"/>
      <c r="K17" s="454"/>
      <c r="L17" s="56"/>
    </row>
    <row r="18" spans="1:12" ht="15.75" customHeight="1" x14ac:dyDescent="0.25">
      <c r="A18" s="438" t="str">
        <f>'II Serv Com.'!A137:E137</f>
        <v>Fecha: 19 de diciembre  2018</v>
      </c>
      <c r="B18" s="439"/>
      <c r="C18" s="439"/>
      <c r="D18" s="440"/>
      <c r="E18" s="140"/>
      <c r="F18" s="4"/>
      <c r="G18" s="4"/>
      <c r="H18" s="4"/>
      <c r="I18" s="4"/>
      <c r="J18" s="4"/>
      <c r="K18" s="18"/>
    </row>
    <row r="19" spans="1:12" ht="27" customHeight="1" x14ac:dyDescent="0.25">
      <c r="A19" s="155"/>
      <c r="B19" s="4"/>
      <c r="C19" s="4"/>
      <c r="D19" s="4"/>
      <c r="E19" s="4"/>
      <c r="F19" s="4"/>
      <c r="G19" s="4"/>
      <c r="H19" s="4"/>
      <c r="I19" s="4"/>
      <c r="J19" s="4"/>
      <c r="K19" s="18"/>
    </row>
    <row r="20" spans="1:12" ht="29.25" customHeight="1" thickBot="1" x14ac:dyDescent="0.3">
      <c r="A20" s="446" t="s">
        <v>374</v>
      </c>
      <c r="B20" s="447"/>
      <c r="C20" s="447"/>
      <c r="D20" s="447"/>
      <c r="E20" s="448"/>
      <c r="F20" s="443">
        <f>+H17</f>
        <v>5500000</v>
      </c>
      <c r="G20" s="444"/>
      <c r="H20" s="445"/>
      <c r="I20" s="441" t="s">
        <v>361</v>
      </c>
      <c r="J20" s="441"/>
      <c r="K20" s="442"/>
    </row>
    <row r="22" spans="1:12" ht="162.75" customHeight="1" x14ac:dyDescent="0.25"/>
    <row r="23" spans="1:12" ht="25.5" x14ac:dyDescent="0.25">
      <c r="L23" s="73" t="s">
        <v>26</v>
      </c>
    </row>
  </sheetData>
  <mergeCells count="26">
    <mergeCell ref="A1:J1"/>
    <mergeCell ref="A2:J2"/>
    <mergeCell ref="A4:J4"/>
    <mergeCell ref="A6:J7"/>
    <mergeCell ref="A8:J8"/>
    <mergeCell ref="K9:K12"/>
    <mergeCell ref="I17:K17"/>
    <mergeCell ref="A13:A16"/>
    <mergeCell ref="B13:D16"/>
    <mergeCell ref="E13:G16"/>
    <mergeCell ref="H13:H16"/>
    <mergeCell ref="I13:I16"/>
    <mergeCell ref="J13:J16"/>
    <mergeCell ref="A9:A12"/>
    <mergeCell ref="B9:D10"/>
    <mergeCell ref="E9:G12"/>
    <mergeCell ref="H9:H12"/>
    <mergeCell ref="I9:I12"/>
    <mergeCell ref="A17:G17"/>
    <mergeCell ref="J9:J12"/>
    <mergeCell ref="B11:D12"/>
    <mergeCell ref="A18:D18"/>
    <mergeCell ref="I20:K20"/>
    <mergeCell ref="F20:H20"/>
    <mergeCell ref="A20:E20"/>
    <mergeCell ref="K13:K16"/>
  </mergeCells>
  <pageMargins left="0.70866141732283472" right="0.70866141732283472" top="0.74803149606299213" bottom="0.74803149606299213" header="0.31496062992125984" footer="0.31496062992125984"/>
  <pageSetup scale="85"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topLeftCell="A13" zoomScale="90" zoomScaleNormal="90" workbookViewId="0">
      <selection activeCell="E10" sqref="E10"/>
    </sheetView>
  </sheetViews>
  <sheetFormatPr baseColWidth="10" defaultRowHeight="14.25" x14ac:dyDescent="0.2"/>
  <cols>
    <col min="1" max="1" width="4.140625" style="17" bestFit="1" customWidth="1"/>
    <col min="2" max="2" width="41.5703125" style="17" customWidth="1"/>
    <col min="3" max="3" width="53.42578125" style="17" customWidth="1"/>
    <col min="4" max="4" width="12.42578125" style="17" customWidth="1"/>
    <col min="5" max="5" width="19.7109375" style="17" customWidth="1"/>
    <col min="6" max="6" width="12.7109375" style="17" customWidth="1"/>
    <col min="7" max="7" width="12.85546875" style="17" customWidth="1"/>
    <col min="8" max="8" width="18.42578125" style="38" customWidth="1"/>
    <col min="9" max="9" width="4.85546875" style="17" customWidth="1"/>
    <col min="10" max="10" width="11.42578125" style="17"/>
    <col min="11" max="11" width="18.5703125" style="206" bestFit="1" customWidth="1"/>
    <col min="12" max="12" width="19.5703125" style="206" customWidth="1"/>
    <col min="13" max="13" width="16.85546875" style="206" bestFit="1" customWidth="1"/>
    <col min="14" max="16384" width="11.42578125" style="17"/>
  </cols>
  <sheetData>
    <row r="1" spans="1:13" s="16" customFormat="1" ht="15" customHeight="1" x14ac:dyDescent="0.2">
      <c r="A1" s="378" t="s">
        <v>0</v>
      </c>
      <c r="B1" s="378"/>
      <c r="C1" s="378"/>
      <c r="D1" s="378"/>
      <c r="E1" s="378"/>
      <c r="F1" s="378"/>
      <c r="G1" s="378"/>
      <c r="H1" s="378"/>
      <c r="I1" s="35"/>
      <c r="K1" s="205"/>
      <c r="L1" s="205"/>
      <c r="M1" s="205"/>
    </row>
    <row r="2" spans="1:13" s="16" customFormat="1" ht="7.5" customHeight="1" x14ac:dyDescent="0.2">
      <c r="A2" s="35"/>
      <c r="B2" s="35"/>
      <c r="C2" s="35"/>
      <c r="D2" s="35"/>
      <c r="E2" s="35"/>
      <c r="F2" s="35"/>
      <c r="G2" s="35"/>
      <c r="H2" s="35"/>
      <c r="I2" s="35"/>
      <c r="K2" s="205"/>
      <c r="L2" s="205"/>
      <c r="M2" s="205"/>
    </row>
    <row r="3" spans="1:13" s="16" customFormat="1" ht="19.5" customHeight="1" x14ac:dyDescent="0.2">
      <c r="A3" s="486" t="str">
        <f>'I Admi'!A3:K4</f>
        <v>PLAN ANUAL OPERATIVO  PRESUPUESTO ORDINARIO   2019</v>
      </c>
      <c r="B3" s="486"/>
      <c r="C3" s="486"/>
      <c r="D3" s="486"/>
      <c r="E3" s="486"/>
      <c r="F3" s="486"/>
      <c r="G3" s="486"/>
      <c r="H3" s="486"/>
      <c r="I3" s="15"/>
      <c r="K3" s="205"/>
      <c r="L3" s="205"/>
      <c r="M3" s="205"/>
    </row>
    <row r="4" spans="1:13" s="16" customFormat="1" ht="8.25" customHeight="1" x14ac:dyDescent="0.2">
      <c r="A4" s="15"/>
      <c r="B4" s="15"/>
      <c r="C4" s="15"/>
      <c r="D4" s="15"/>
      <c r="E4" s="15"/>
      <c r="F4" s="15"/>
      <c r="G4" s="15"/>
      <c r="H4" s="15"/>
      <c r="I4" s="15"/>
      <c r="K4" s="205"/>
      <c r="L4" s="205"/>
      <c r="M4" s="205"/>
    </row>
    <row r="5" spans="1:13" s="16" customFormat="1" ht="16.5" thickBot="1" x14ac:dyDescent="0.25">
      <c r="A5" s="294" t="s">
        <v>119</v>
      </c>
      <c r="B5" s="294"/>
      <c r="C5" s="294"/>
      <c r="D5" s="294"/>
      <c r="E5" s="294"/>
      <c r="F5" s="294"/>
      <c r="G5" s="294"/>
      <c r="H5" s="294"/>
      <c r="I5" s="15"/>
      <c r="K5" s="205"/>
      <c r="L5" s="205"/>
      <c r="M5" s="205"/>
    </row>
    <row r="6" spans="1:13" x14ac:dyDescent="0.2">
      <c r="A6" s="16"/>
      <c r="B6" s="493" t="s">
        <v>1</v>
      </c>
      <c r="C6" s="487" t="s">
        <v>2</v>
      </c>
      <c r="D6" s="487" t="s">
        <v>7</v>
      </c>
      <c r="E6" s="487" t="s">
        <v>3</v>
      </c>
      <c r="F6" s="489" t="s">
        <v>4</v>
      </c>
      <c r="G6" s="489" t="s">
        <v>5</v>
      </c>
      <c r="H6" s="491" t="s">
        <v>40</v>
      </c>
    </row>
    <row r="7" spans="1:13" ht="15" thickBot="1" x14ac:dyDescent="0.25">
      <c r="A7" s="16"/>
      <c r="B7" s="494"/>
      <c r="C7" s="488"/>
      <c r="D7" s="488"/>
      <c r="E7" s="488"/>
      <c r="F7" s="490"/>
      <c r="G7" s="490"/>
      <c r="H7" s="492"/>
    </row>
    <row r="8" spans="1:13" ht="15.75" thickBot="1" x14ac:dyDescent="0.3">
      <c r="A8" s="16"/>
      <c r="B8" s="119"/>
      <c r="C8" s="120"/>
      <c r="D8" s="120"/>
      <c r="E8" s="120"/>
      <c r="F8" s="119"/>
      <c r="G8" s="119"/>
      <c r="H8" s="120"/>
      <c r="K8" s="206">
        <v>141171200</v>
      </c>
      <c r="L8" s="206">
        <f>+E9+E10+E11+E12</f>
        <v>141171200</v>
      </c>
      <c r="M8" s="206">
        <f>+K8-L8</f>
        <v>0</v>
      </c>
    </row>
    <row r="9" spans="1:13" ht="63.75" x14ac:dyDescent="0.2">
      <c r="A9" s="16"/>
      <c r="B9" s="158" t="s">
        <v>41</v>
      </c>
      <c r="C9" s="128" t="s">
        <v>180</v>
      </c>
      <c r="D9" s="183" t="s">
        <v>85</v>
      </c>
      <c r="E9" s="184">
        <v>103551200</v>
      </c>
      <c r="F9" s="128" t="s">
        <v>42</v>
      </c>
      <c r="G9" s="128" t="s">
        <v>30</v>
      </c>
      <c r="H9" s="161" t="s">
        <v>109</v>
      </c>
      <c r="K9" s="206">
        <v>97014090</v>
      </c>
      <c r="L9" s="206">
        <f>+E9-K9</f>
        <v>6537110</v>
      </c>
    </row>
    <row r="10" spans="1:13" ht="63.75" x14ac:dyDescent="0.2">
      <c r="A10" s="16"/>
      <c r="B10" s="130" t="s">
        <v>31</v>
      </c>
      <c r="C10" s="93" t="s">
        <v>43</v>
      </c>
      <c r="D10" s="91" t="s">
        <v>85</v>
      </c>
      <c r="E10" s="75">
        <v>33820000</v>
      </c>
      <c r="F10" s="93" t="s">
        <v>42</v>
      </c>
      <c r="G10" s="93" t="s">
        <v>30</v>
      </c>
      <c r="H10" s="162" t="s">
        <v>109</v>
      </c>
      <c r="K10" s="206">
        <v>33820000</v>
      </c>
      <c r="L10" s="206">
        <f t="shared" ref="L10:L12" si="0">+E10-K10</f>
        <v>0</v>
      </c>
    </row>
    <row r="11" spans="1:13" ht="25.5" x14ac:dyDescent="0.2">
      <c r="A11" s="16"/>
      <c r="B11" s="130" t="s">
        <v>32</v>
      </c>
      <c r="C11" s="93" t="s">
        <v>44</v>
      </c>
      <c r="D11" s="91" t="s">
        <v>85</v>
      </c>
      <c r="E11" s="75">
        <v>2900000</v>
      </c>
      <c r="F11" s="93" t="s">
        <v>42</v>
      </c>
      <c r="G11" s="93" t="s">
        <v>30</v>
      </c>
      <c r="H11" s="162" t="s">
        <v>109</v>
      </c>
      <c r="K11" s="206">
        <v>2900000</v>
      </c>
      <c r="L11" s="206">
        <f t="shared" si="0"/>
        <v>0</v>
      </c>
    </row>
    <row r="12" spans="1:13" ht="25.5" x14ac:dyDescent="0.2">
      <c r="A12" s="16"/>
      <c r="B12" s="130" t="s">
        <v>45</v>
      </c>
      <c r="C12" s="93" t="s">
        <v>46</v>
      </c>
      <c r="D12" s="91" t="s">
        <v>201</v>
      </c>
      <c r="E12" s="75">
        <v>900000</v>
      </c>
      <c r="F12" s="93" t="s">
        <v>42</v>
      </c>
      <c r="G12" s="93" t="s">
        <v>30</v>
      </c>
      <c r="H12" s="162" t="s">
        <v>109</v>
      </c>
      <c r="K12" s="206">
        <v>900000</v>
      </c>
      <c r="L12" s="206">
        <f t="shared" si="0"/>
        <v>0</v>
      </c>
    </row>
    <row r="13" spans="1:13" ht="25.5" x14ac:dyDescent="0.2">
      <c r="A13" s="16"/>
      <c r="B13" s="130" t="s">
        <v>47</v>
      </c>
      <c r="C13" s="93" t="s">
        <v>181</v>
      </c>
      <c r="D13" s="91" t="s">
        <v>182</v>
      </c>
      <c r="E13" s="75">
        <v>25050000</v>
      </c>
      <c r="F13" s="93" t="s">
        <v>42</v>
      </c>
      <c r="G13" s="93" t="s">
        <v>30</v>
      </c>
      <c r="H13" s="162" t="s">
        <v>109</v>
      </c>
    </row>
    <row r="14" spans="1:13" ht="38.25" x14ac:dyDescent="0.2">
      <c r="A14" s="16"/>
      <c r="B14" s="130" t="s">
        <v>48</v>
      </c>
      <c r="C14" s="93" t="s">
        <v>92</v>
      </c>
      <c r="D14" s="91" t="s">
        <v>183</v>
      </c>
      <c r="E14" s="75">
        <v>22000000</v>
      </c>
      <c r="F14" s="93" t="s">
        <v>42</v>
      </c>
      <c r="G14" s="93" t="s">
        <v>30</v>
      </c>
      <c r="H14" s="162" t="s">
        <v>109</v>
      </c>
    </row>
    <row r="15" spans="1:13" ht="51" x14ac:dyDescent="0.2">
      <c r="A15" s="16"/>
      <c r="B15" s="130" t="s">
        <v>184</v>
      </c>
      <c r="C15" s="93" t="s">
        <v>185</v>
      </c>
      <c r="D15" s="91" t="s">
        <v>104</v>
      </c>
      <c r="E15" s="75">
        <v>7000000</v>
      </c>
      <c r="F15" s="93" t="s">
        <v>33</v>
      </c>
      <c r="G15" s="93" t="s">
        <v>35</v>
      </c>
      <c r="H15" s="162" t="s">
        <v>109</v>
      </c>
    </row>
    <row r="16" spans="1:13" ht="25.5" x14ac:dyDescent="0.2">
      <c r="A16" s="16"/>
      <c r="B16" s="130" t="s">
        <v>188</v>
      </c>
      <c r="C16" s="93" t="s">
        <v>93</v>
      </c>
      <c r="D16" s="91" t="s">
        <v>189</v>
      </c>
      <c r="E16" s="75">
        <v>1050000</v>
      </c>
      <c r="F16" s="93" t="s">
        <v>42</v>
      </c>
      <c r="G16" s="93" t="s">
        <v>30</v>
      </c>
      <c r="H16" s="162" t="s">
        <v>109</v>
      </c>
    </row>
    <row r="17" spans="1:13" ht="25.5" x14ac:dyDescent="0.2">
      <c r="A17" s="16"/>
      <c r="B17" s="130" t="s">
        <v>190</v>
      </c>
      <c r="C17" s="93" t="s">
        <v>191</v>
      </c>
      <c r="D17" s="91" t="s">
        <v>192</v>
      </c>
      <c r="E17" s="75">
        <v>13000000</v>
      </c>
      <c r="F17" s="93" t="s">
        <v>33</v>
      </c>
      <c r="G17" s="93" t="s">
        <v>35</v>
      </c>
      <c r="H17" s="162" t="s">
        <v>109</v>
      </c>
    </row>
    <row r="18" spans="1:13" ht="25.5" x14ac:dyDescent="0.2">
      <c r="A18" s="16"/>
      <c r="B18" s="130" t="s">
        <v>194</v>
      </c>
      <c r="C18" s="93" t="s">
        <v>195</v>
      </c>
      <c r="D18" s="91">
        <v>250</v>
      </c>
      <c r="E18" s="75">
        <v>9000000</v>
      </c>
      <c r="F18" s="93" t="s">
        <v>33</v>
      </c>
      <c r="G18" s="93" t="s">
        <v>35</v>
      </c>
      <c r="H18" s="162" t="s">
        <v>109</v>
      </c>
    </row>
    <row r="19" spans="1:13" x14ac:dyDescent="0.2">
      <c r="A19" s="16"/>
      <c r="B19" s="130"/>
      <c r="C19" s="93"/>
      <c r="D19" s="91"/>
      <c r="E19" s="75"/>
      <c r="F19" s="93"/>
      <c r="G19" s="93"/>
      <c r="H19" s="162"/>
    </row>
    <row r="20" spans="1:13" ht="38.25" x14ac:dyDescent="0.2">
      <c r="A20" s="16"/>
      <c r="B20" s="130" t="s">
        <v>199</v>
      </c>
      <c r="C20" s="93" t="s">
        <v>111</v>
      </c>
      <c r="D20" s="91" t="s">
        <v>200</v>
      </c>
      <c r="E20" s="75">
        <v>33515000</v>
      </c>
      <c r="F20" s="93" t="s">
        <v>33</v>
      </c>
      <c r="G20" s="93" t="s">
        <v>35</v>
      </c>
      <c r="H20" s="162" t="s">
        <v>109</v>
      </c>
    </row>
    <row r="21" spans="1:13" ht="38.25" x14ac:dyDescent="0.2">
      <c r="A21" s="16"/>
      <c r="B21" s="130" t="s">
        <v>50</v>
      </c>
      <c r="C21" s="93" t="s">
        <v>51</v>
      </c>
      <c r="D21" s="91" t="s">
        <v>202</v>
      </c>
      <c r="E21" s="75">
        <v>27500000</v>
      </c>
      <c r="F21" s="93" t="s">
        <v>42</v>
      </c>
      <c r="G21" s="93" t="s">
        <v>30</v>
      </c>
      <c r="H21" s="162" t="s">
        <v>109</v>
      </c>
    </row>
    <row r="22" spans="1:13" ht="38.25" x14ac:dyDescent="0.2">
      <c r="A22" s="16"/>
      <c r="B22" s="130" t="s">
        <v>203</v>
      </c>
      <c r="C22" s="93" t="s">
        <v>110</v>
      </c>
      <c r="D22" s="91" t="s">
        <v>204</v>
      </c>
      <c r="E22" s="75">
        <v>33700000</v>
      </c>
      <c r="F22" s="93" t="s">
        <v>49</v>
      </c>
      <c r="G22" s="93" t="s">
        <v>35</v>
      </c>
      <c r="H22" s="162" t="s">
        <v>109</v>
      </c>
    </row>
    <row r="23" spans="1:13" ht="25.5" x14ac:dyDescent="0.2">
      <c r="A23" s="16"/>
      <c r="B23" s="130" t="s">
        <v>87</v>
      </c>
      <c r="C23" s="93" t="s">
        <v>93</v>
      </c>
      <c r="D23" s="91" t="s">
        <v>95</v>
      </c>
      <c r="E23" s="75">
        <v>950000</v>
      </c>
      <c r="F23" s="93" t="s">
        <v>42</v>
      </c>
      <c r="G23" s="93" t="s">
        <v>30</v>
      </c>
      <c r="H23" s="162" t="s">
        <v>109</v>
      </c>
    </row>
    <row r="24" spans="1:13" ht="25.5" x14ac:dyDescent="0.2">
      <c r="A24" s="16"/>
      <c r="B24" s="130" t="s">
        <v>208</v>
      </c>
      <c r="C24" s="93" t="s">
        <v>209</v>
      </c>
      <c r="D24" s="91" t="s">
        <v>86</v>
      </c>
      <c r="E24" s="75">
        <v>3000000</v>
      </c>
      <c r="F24" s="93" t="s">
        <v>210</v>
      </c>
      <c r="G24" s="93" t="s">
        <v>34</v>
      </c>
      <c r="H24" s="162" t="s">
        <v>109</v>
      </c>
    </row>
    <row r="25" spans="1:13" ht="25.5" x14ac:dyDescent="0.2">
      <c r="A25" s="16"/>
      <c r="B25" s="130" t="s">
        <v>217</v>
      </c>
      <c r="C25" s="93" t="s">
        <v>218</v>
      </c>
      <c r="D25" s="91" t="s">
        <v>219</v>
      </c>
      <c r="E25" s="75">
        <v>24400000</v>
      </c>
      <c r="F25" s="93" t="s">
        <v>49</v>
      </c>
      <c r="G25" s="93" t="s">
        <v>35</v>
      </c>
      <c r="H25" s="162" t="s">
        <v>109</v>
      </c>
    </row>
    <row r="26" spans="1:13" ht="51" x14ac:dyDescent="0.2">
      <c r="A26" s="16"/>
      <c r="B26" s="130" t="s">
        <v>52</v>
      </c>
      <c r="C26" s="93" t="s">
        <v>88</v>
      </c>
      <c r="D26" s="91">
        <v>6</v>
      </c>
      <c r="E26" s="75">
        <v>4000000</v>
      </c>
      <c r="F26" s="93" t="s">
        <v>42</v>
      </c>
      <c r="G26" s="93" t="s">
        <v>30</v>
      </c>
      <c r="H26" s="162" t="s">
        <v>109</v>
      </c>
    </row>
    <row r="27" spans="1:13" ht="25.5" x14ac:dyDescent="0.2">
      <c r="A27" s="16"/>
      <c r="B27" s="130" t="s">
        <v>53</v>
      </c>
      <c r="C27" s="93" t="s">
        <v>96</v>
      </c>
      <c r="D27" s="91" t="s">
        <v>112</v>
      </c>
      <c r="E27" s="75">
        <v>11500000</v>
      </c>
      <c r="F27" s="93" t="s">
        <v>42</v>
      </c>
      <c r="G27" s="93" t="s">
        <v>30</v>
      </c>
      <c r="H27" s="162" t="s">
        <v>109</v>
      </c>
    </row>
    <row r="28" spans="1:13" ht="25.5" x14ac:dyDescent="0.2">
      <c r="A28" s="16"/>
      <c r="B28" s="130" t="s">
        <v>113</v>
      </c>
      <c r="C28" s="93" t="s">
        <v>114</v>
      </c>
      <c r="D28" s="91">
        <v>4</v>
      </c>
      <c r="E28" s="75">
        <v>293750000</v>
      </c>
      <c r="F28" s="93" t="s">
        <v>115</v>
      </c>
      <c r="G28" s="93" t="s">
        <v>30</v>
      </c>
      <c r="H28" s="162" t="s">
        <v>109</v>
      </c>
      <c r="I28" s="333" t="s">
        <v>27</v>
      </c>
    </row>
    <row r="29" spans="1:13" ht="26.25" thickBot="1" x14ac:dyDescent="0.25">
      <c r="A29" s="16"/>
      <c r="B29" s="166" t="s">
        <v>38</v>
      </c>
      <c r="C29" s="133" t="s">
        <v>97</v>
      </c>
      <c r="D29" s="134">
        <v>1</v>
      </c>
      <c r="E29" s="185">
        <v>49900000</v>
      </c>
      <c r="F29" s="133" t="s">
        <v>42</v>
      </c>
      <c r="G29" s="133" t="s">
        <v>30</v>
      </c>
      <c r="H29" s="136" t="s">
        <v>222</v>
      </c>
      <c r="I29" s="333"/>
    </row>
    <row r="30" spans="1:13" ht="38.25" x14ac:dyDescent="0.2">
      <c r="A30" s="16"/>
      <c r="B30" s="170" t="s">
        <v>193</v>
      </c>
      <c r="C30" s="77" t="s">
        <v>111</v>
      </c>
      <c r="D30" s="171" t="s">
        <v>94</v>
      </c>
      <c r="E30" s="172">
        <v>52000000</v>
      </c>
      <c r="F30" s="77" t="s">
        <v>33</v>
      </c>
      <c r="G30" s="77" t="s">
        <v>34</v>
      </c>
      <c r="H30" s="173" t="s">
        <v>116</v>
      </c>
    </row>
    <row r="31" spans="1:13" s="16" customFormat="1" ht="27.75" customHeight="1" x14ac:dyDescent="0.2">
      <c r="B31" s="174"/>
      <c r="C31" s="101" t="s">
        <v>287</v>
      </c>
      <c r="D31" s="101"/>
      <c r="E31" s="103">
        <f>SUM(E9:E30)</f>
        <v>752486200</v>
      </c>
      <c r="F31" s="100"/>
      <c r="G31" s="100"/>
      <c r="H31" s="175"/>
      <c r="K31" s="205"/>
      <c r="L31" s="205"/>
      <c r="M31" s="205"/>
    </row>
    <row r="32" spans="1:13" s="16" customFormat="1" x14ac:dyDescent="0.2">
      <c r="B32" s="174"/>
      <c r="C32" s="100"/>
      <c r="D32" s="101"/>
      <c r="E32" s="102"/>
      <c r="F32" s="100"/>
      <c r="G32" s="100"/>
      <c r="H32" s="175"/>
      <c r="K32" s="205"/>
      <c r="L32" s="205"/>
      <c r="M32" s="205"/>
    </row>
    <row r="33" spans="1:12" ht="51" x14ac:dyDescent="0.2">
      <c r="A33" s="16"/>
      <c r="B33" s="130" t="s">
        <v>186</v>
      </c>
      <c r="C33" s="93" t="s">
        <v>187</v>
      </c>
      <c r="D33" s="91" t="s">
        <v>122</v>
      </c>
      <c r="E33" s="92">
        <v>45000000</v>
      </c>
      <c r="F33" s="93" t="s">
        <v>33</v>
      </c>
      <c r="G33" s="93" t="s">
        <v>34</v>
      </c>
      <c r="H33" s="131" t="s">
        <v>116</v>
      </c>
    </row>
    <row r="34" spans="1:12" ht="25.5" x14ac:dyDescent="0.2">
      <c r="A34" s="16"/>
      <c r="B34" s="130" t="s">
        <v>211</v>
      </c>
      <c r="C34" s="93" t="s">
        <v>212</v>
      </c>
      <c r="D34" s="91" t="s">
        <v>204</v>
      </c>
      <c r="E34" s="92">
        <v>12000000</v>
      </c>
      <c r="F34" s="93" t="s">
        <v>33</v>
      </c>
      <c r="G34" s="93" t="s">
        <v>35</v>
      </c>
      <c r="H34" s="176" t="s">
        <v>116</v>
      </c>
    </row>
    <row r="35" spans="1:12" ht="38.25" x14ac:dyDescent="0.2">
      <c r="A35" s="16"/>
      <c r="B35" s="130" t="s">
        <v>215</v>
      </c>
      <c r="C35" s="93" t="s">
        <v>216</v>
      </c>
      <c r="D35" s="91" t="s">
        <v>198</v>
      </c>
      <c r="E35" s="92">
        <v>18000000</v>
      </c>
      <c r="F35" s="93" t="s">
        <v>33</v>
      </c>
      <c r="G35" s="93" t="s">
        <v>35</v>
      </c>
      <c r="H35" s="176" t="s">
        <v>116</v>
      </c>
    </row>
    <row r="36" spans="1:12" ht="38.25" x14ac:dyDescent="0.2">
      <c r="A36" s="16"/>
      <c r="B36" s="130" t="s">
        <v>197</v>
      </c>
      <c r="C36" s="93" t="s">
        <v>111</v>
      </c>
      <c r="D36" s="91" t="s">
        <v>198</v>
      </c>
      <c r="E36" s="92">
        <v>15000000</v>
      </c>
      <c r="F36" s="93" t="s">
        <v>33</v>
      </c>
      <c r="G36" s="93" t="s">
        <v>35</v>
      </c>
      <c r="H36" s="176" t="s">
        <v>116</v>
      </c>
    </row>
    <row r="37" spans="1:12" ht="38.25" x14ac:dyDescent="0.2">
      <c r="A37" s="16"/>
      <c r="B37" s="130" t="s">
        <v>196</v>
      </c>
      <c r="C37" s="93" t="s">
        <v>111</v>
      </c>
      <c r="D37" s="91" t="s">
        <v>39</v>
      </c>
      <c r="E37" s="92">
        <v>65000000</v>
      </c>
      <c r="F37" s="93" t="s">
        <v>33</v>
      </c>
      <c r="G37" s="93" t="s">
        <v>34</v>
      </c>
      <c r="H37" s="176" t="s">
        <v>116</v>
      </c>
    </row>
    <row r="38" spans="1:12" ht="38.25" x14ac:dyDescent="0.2">
      <c r="A38" s="16"/>
      <c r="B38" s="130" t="s">
        <v>205</v>
      </c>
      <c r="C38" s="93" t="s">
        <v>110</v>
      </c>
      <c r="D38" s="91" t="s">
        <v>198</v>
      </c>
      <c r="E38" s="92">
        <v>11000000</v>
      </c>
      <c r="F38" s="93" t="s">
        <v>49</v>
      </c>
      <c r="G38" s="93" t="s">
        <v>34</v>
      </c>
      <c r="H38" s="176" t="s">
        <v>116</v>
      </c>
      <c r="I38" s="97"/>
    </row>
    <row r="39" spans="1:12" ht="38.25" x14ac:dyDescent="0.2">
      <c r="A39" s="16"/>
      <c r="B39" s="130" t="s">
        <v>206</v>
      </c>
      <c r="C39" s="93" t="s">
        <v>110</v>
      </c>
      <c r="D39" s="91" t="s">
        <v>207</v>
      </c>
      <c r="E39" s="92">
        <v>50000000</v>
      </c>
      <c r="F39" s="93" t="s">
        <v>33</v>
      </c>
      <c r="G39" s="93" t="s">
        <v>34</v>
      </c>
      <c r="H39" s="176" t="s">
        <v>116</v>
      </c>
    </row>
    <row r="40" spans="1:12" ht="38.25" x14ac:dyDescent="0.2">
      <c r="A40" s="16"/>
      <c r="B40" s="130" t="s">
        <v>213</v>
      </c>
      <c r="C40" s="93" t="s">
        <v>110</v>
      </c>
      <c r="D40" s="91" t="s">
        <v>198</v>
      </c>
      <c r="E40" s="92">
        <v>30000000</v>
      </c>
      <c r="F40" s="93" t="s">
        <v>49</v>
      </c>
      <c r="G40" s="93" t="s">
        <v>34</v>
      </c>
      <c r="H40" s="176" t="s">
        <v>116</v>
      </c>
    </row>
    <row r="41" spans="1:12" ht="38.25" x14ac:dyDescent="0.2">
      <c r="A41" s="16"/>
      <c r="B41" s="130" t="s">
        <v>214</v>
      </c>
      <c r="C41" s="93" t="s">
        <v>110</v>
      </c>
      <c r="D41" s="91" t="s">
        <v>198</v>
      </c>
      <c r="E41" s="92">
        <v>35000000</v>
      </c>
      <c r="F41" s="93" t="s">
        <v>49</v>
      </c>
      <c r="G41" s="93" t="s">
        <v>34</v>
      </c>
      <c r="H41" s="176" t="s">
        <v>116</v>
      </c>
    </row>
    <row r="42" spans="1:12" ht="49.5" customHeight="1" x14ac:dyDescent="0.25">
      <c r="B42" s="481" t="s">
        <v>288</v>
      </c>
      <c r="C42" s="485"/>
      <c r="D42" s="121"/>
      <c r="E42" s="122">
        <f>SUM(E33:E41)</f>
        <v>281000000</v>
      </c>
      <c r="F42" s="123"/>
      <c r="G42" s="124"/>
      <c r="H42" s="177"/>
    </row>
    <row r="43" spans="1:12" ht="20.25" customHeight="1" x14ac:dyDescent="0.2">
      <c r="B43" s="178"/>
      <c r="C43" s="124"/>
      <c r="D43" s="124"/>
      <c r="E43" s="124"/>
      <c r="F43" s="124"/>
      <c r="G43" s="124"/>
      <c r="H43" s="177"/>
      <c r="I43" s="466"/>
    </row>
    <row r="44" spans="1:12" ht="38.25" x14ac:dyDescent="0.2">
      <c r="A44" s="16"/>
      <c r="B44" s="90" t="s">
        <v>220</v>
      </c>
      <c r="C44" s="93" t="s">
        <v>221</v>
      </c>
      <c r="D44" s="91">
        <v>1</v>
      </c>
      <c r="E44" s="75">
        <v>3500000</v>
      </c>
      <c r="F44" s="93" t="s">
        <v>42</v>
      </c>
      <c r="G44" s="93" t="s">
        <v>30</v>
      </c>
      <c r="H44" s="131" t="s">
        <v>150</v>
      </c>
      <c r="I44" s="466"/>
    </row>
    <row r="45" spans="1:12" ht="32.25" customHeight="1" x14ac:dyDescent="0.2">
      <c r="A45" s="16"/>
      <c r="B45" s="481" t="s">
        <v>289</v>
      </c>
      <c r="C45" s="485"/>
      <c r="D45" s="84"/>
      <c r="E45" s="104">
        <f>+E44</f>
        <v>3500000</v>
      </c>
      <c r="F45" s="105"/>
      <c r="G45" s="100"/>
      <c r="H45" s="179"/>
      <c r="I45" s="466"/>
    </row>
    <row r="46" spans="1:12" ht="45" customHeight="1" x14ac:dyDescent="0.25">
      <c r="A46" s="16"/>
      <c r="B46" s="165"/>
      <c r="C46" s="125" t="s">
        <v>224</v>
      </c>
      <c r="D46" s="126"/>
      <c r="E46" s="127">
        <f>+E45+E42+E31</f>
        <v>1036986200</v>
      </c>
      <c r="F46" s="473" t="s">
        <v>223</v>
      </c>
      <c r="G46" s="439"/>
      <c r="H46" s="474"/>
      <c r="I46" s="466"/>
      <c r="K46" s="206">
        <v>1036986200</v>
      </c>
      <c r="L46" s="206">
        <f>+E46-K46</f>
        <v>0</v>
      </c>
    </row>
    <row r="47" spans="1:12" ht="36.75" customHeight="1" x14ac:dyDescent="0.2">
      <c r="B47" s="145"/>
      <c r="C47" s="16"/>
      <c r="D47" s="16"/>
      <c r="E47" s="16"/>
      <c r="F47" s="16"/>
      <c r="G47" s="16"/>
      <c r="H47" s="163"/>
    </row>
    <row r="48" spans="1:12" ht="61.5" customHeight="1" thickBot="1" x14ac:dyDescent="0.25">
      <c r="B48" s="180"/>
      <c r="C48" s="181"/>
      <c r="D48" s="181"/>
      <c r="E48" s="181"/>
      <c r="F48" s="181"/>
      <c r="G48" s="181"/>
      <c r="H48" s="182"/>
      <c r="I48" s="94" t="s">
        <v>28</v>
      </c>
    </row>
    <row r="49" spans="2:9" ht="27" customHeight="1" thickBot="1" x14ac:dyDescent="0.25">
      <c r="B49" s="475" t="s">
        <v>332</v>
      </c>
      <c r="C49" s="476"/>
      <c r="D49" s="476"/>
      <c r="E49" s="476"/>
      <c r="F49" s="476"/>
      <c r="G49" s="476"/>
      <c r="H49" s="477"/>
      <c r="I49" s="78"/>
    </row>
    <row r="50" spans="2:9" x14ac:dyDescent="0.2">
      <c r="B50" s="145"/>
      <c r="C50" s="16"/>
      <c r="D50" s="16"/>
      <c r="E50" s="16"/>
      <c r="F50" s="16"/>
      <c r="G50" s="16"/>
      <c r="H50" s="163"/>
      <c r="I50" s="78"/>
    </row>
    <row r="51" spans="2:9" ht="41.25" customHeight="1" x14ac:dyDescent="0.2">
      <c r="B51" s="90" t="s">
        <v>283</v>
      </c>
      <c r="C51" s="107" t="s">
        <v>290</v>
      </c>
      <c r="D51" s="114" t="s">
        <v>291</v>
      </c>
      <c r="E51" s="108">
        <v>1000000</v>
      </c>
      <c r="F51" s="93" t="s">
        <v>292</v>
      </c>
      <c r="G51" s="93" t="s">
        <v>293</v>
      </c>
      <c r="H51" s="162" t="s">
        <v>109</v>
      </c>
      <c r="I51" s="78"/>
    </row>
    <row r="52" spans="2:9" ht="41.25" customHeight="1" x14ac:dyDescent="0.2">
      <c r="B52" s="90" t="s">
        <v>283</v>
      </c>
      <c r="C52" s="107" t="s">
        <v>294</v>
      </c>
      <c r="D52" s="115" t="s">
        <v>295</v>
      </c>
      <c r="E52" s="110">
        <v>500000</v>
      </c>
      <c r="F52" s="93" t="s">
        <v>296</v>
      </c>
      <c r="G52" s="93" t="s">
        <v>297</v>
      </c>
      <c r="H52" s="162" t="s">
        <v>109</v>
      </c>
    </row>
    <row r="53" spans="2:9" ht="41.25" customHeight="1" x14ac:dyDescent="0.2">
      <c r="B53" s="90" t="s">
        <v>283</v>
      </c>
      <c r="C53" s="107" t="s">
        <v>298</v>
      </c>
      <c r="D53" s="115" t="s">
        <v>299</v>
      </c>
      <c r="E53" s="110">
        <v>200000</v>
      </c>
      <c r="F53" s="93" t="s">
        <v>300</v>
      </c>
      <c r="G53" s="93" t="s">
        <v>297</v>
      </c>
      <c r="H53" s="162" t="s">
        <v>109</v>
      </c>
    </row>
    <row r="54" spans="2:9" ht="41.25" customHeight="1" x14ac:dyDescent="0.2">
      <c r="B54" s="90" t="s">
        <v>283</v>
      </c>
      <c r="C54" s="107" t="s">
        <v>301</v>
      </c>
      <c r="D54" s="115" t="s">
        <v>302</v>
      </c>
      <c r="E54" s="110">
        <v>2000000</v>
      </c>
      <c r="F54" s="93" t="s">
        <v>292</v>
      </c>
      <c r="G54" s="93" t="s">
        <v>293</v>
      </c>
      <c r="H54" s="162" t="s">
        <v>109</v>
      </c>
    </row>
    <row r="55" spans="2:9" ht="41.25" customHeight="1" x14ac:dyDescent="0.2">
      <c r="B55" s="90" t="s">
        <v>283</v>
      </c>
      <c r="C55" s="107" t="s">
        <v>303</v>
      </c>
      <c r="D55" s="116" t="s">
        <v>304</v>
      </c>
      <c r="E55" s="112">
        <v>1000000</v>
      </c>
      <c r="F55" s="93" t="s">
        <v>292</v>
      </c>
      <c r="G55" s="93" t="s">
        <v>293</v>
      </c>
      <c r="H55" s="162" t="s">
        <v>109</v>
      </c>
    </row>
    <row r="56" spans="2:9" ht="41.25" customHeight="1" x14ac:dyDescent="0.2">
      <c r="B56" s="90" t="s">
        <v>283</v>
      </c>
      <c r="C56" s="111" t="s">
        <v>305</v>
      </c>
      <c r="D56" s="115">
        <v>4</v>
      </c>
      <c r="E56" s="110">
        <v>2200000</v>
      </c>
      <c r="F56" s="93" t="s">
        <v>292</v>
      </c>
      <c r="G56" s="93" t="s">
        <v>297</v>
      </c>
      <c r="H56" s="162" t="s">
        <v>109</v>
      </c>
    </row>
    <row r="57" spans="2:9" ht="41.25" customHeight="1" x14ac:dyDescent="0.2">
      <c r="B57" s="90" t="s">
        <v>283</v>
      </c>
      <c r="C57" s="111" t="s">
        <v>306</v>
      </c>
      <c r="D57" s="115">
        <v>1</v>
      </c>
      <c r="E57" s="110">
        <v>100000</v>
      </c>
      <c r="F57" s="93" t="s">
        <v>292</v>
      </c>
      <c r="G57" s="93" t="s">
        <v>297</v>
      </c>
      <c r="H57" s="162" t="s">
        <v>109</v>
      </c>
    </row>
    <row r="58" spans="2:9" ht="41.25" customHeight="1" x14ac:dyDescent="0.2">
      <c r="B58" s="90" t="s">
        <v>283</v>
      </c>
      <c r="C58" s="111" t="s">
        <v>307</v>
      </c>
      <c r="D58" s="115" t="s">
        <v>308</v>
      </c>
      <c r="E58" s="110">
        <v>1500000</v>
      </c>
      <c r="F58" s="93" t="s">
        <v>292</v>
      </c>
      <c r="G58" s="93" t="s">
        <v>297</v>
      </c>
      <c r="H58" s="162" t="s">
        <v>109</v>
      </c>
    </row>
    <row r="59" spans="2:9" ht="41.25" customHeight="1" x14ac:dyDescent="0.2">
      <c r="B59" s="90" t="s">
        <v>283</v>
      </c>
      <c r="C59" s="111" t="s">
        <v>309</v>
      </c>
      <c r="D59" s="116" t="s">
        <v>310</v>
      </c>
      <c r="E59" s="112">
        <v>500000</v>
      </c>
      <c r="F59" s="93" t="s">
        <v>292</v>
      </c>
      <c r="G59" s="93" t="s">
        <v>297</v>
      </c>
      <c r="H59" s="162" t="s">
        <v>109</v>
      </c>
    </row>
    <row r="60" spans="2:9" ht="41.25" customHeight="1" x14ac:dyDescent="0.2">
      <c r="B60" s="90" t="s">
        <v>283</v>
      </c>
      <c r="C60" s="109" t="s">
        <v>311</v>
      </c>
      <c r="D60" s="114" t="s">
        <v>291</v>
      </c>
      <c r="E60" s="108">
        <v>4000000</v>
      </c>
      <c r="F60" s="93" t="s">
        <v>292</v>
      </c>
      <c r="G60" s="93" t="s">
        <v>293</v>
      </c>
      <c r="H60" s="162" t="s">
        <v>109</v>
      </c>
    </row>
    <row r="61" spans="2:9" ht="41.25" customHeight="1" x14ac:dyDescent="0.2">
      <c r="B61" s="90" t="s">
        <v>278</v>
      </c>
      <c r="C61" s="109" t="s">
        <v>312</v>
      </c>
      <c r="D61" s="93" t="s">
        <v>313</v>
      </c>
      <c r="E61" s="108">
        <v>12000000</v>
      </c>
      <c r="F61" s="93" t="s">
        <v>296</v>
      </c>
      <c r="G61" s="93" t="s">
        <v>314</v>
      </c>
      <c r="H61" s="162" t="s">
        <v>109</v>
      </c>
    </row>
    <row r="62" spans="2:9" ht="41.25" customHeight="1" x14ac:dyDescent="0.2">
      <c r="B62" s="130" t="s">
        <v>278</v>
      </c>
      <c r="C62" s="109" t="s">
        <v>315</v>
      </c>
      <c r="D62" s="93" t="s">
        <v>316</v>
      </c>
      <c r="E62" s="108">
        <v>8000000</v>
      </c>
      <c r="F62" s="93" t="s">
        <v>317</v>
      </c>
      <c r="G62" s="93" t="s">
        <v>314</v>
      </c>
      <c r="H62" s="162" t="s">
        <v>109</v>
      </c>
    </row>
    <row r="63" spans="2:9" ht="41.25" customHeight="1" x14ac:dyDescent="0.2">
      <c r="B63" s="130" t="s">
        <v>278</v>
      </c>
      <c r="C63" s="109" t="s">
        <v>318</v>
      </c>
      <c r="D63" s="93" t="s">
        <v>319</v>
      </c>
      <c r="E63" s="108">
        <v>4000000</v>
      </c>
      <c r="F63" s="93" t="s">
        <v>317</v>
      </c>
      <c r="G63" s="93" t="s">
        <v>314</v>
      </c>
      <c r="H63" s="162" t="s">
        <v>109</v>
      </c>
    </row>
    <row r="64" spans="2:9" ht="41.25" customHeight="1" x14ac:dyDescent="0.2">
      <c r="B64" s="130" t="s">
        <v>278</v>
      </c>
      <c r="C64" s="109" t="s">
        <v>320</v>
      </c>
      <c r="D64" s="93" t="s">
        <v>321</v>
      </c>
      <c r="E64" s="108">
        <v>77000000</v>
      </c>
      <c r="F64" s="93" t="s">
        <v>322</v>
      </c>
      <c r="G64" s="93" t="s">
        <v>314</v>
      </c>
      <c r="H64" s="162" t="s">
        <v>109</v>
      </c>
    </row>
    <row r="65" spans="2:9" ht="41.25" customHeight="1" x14ac:dyDescent="0.2">
      <c r="B65" s="90" t="s">
        <v>278</v>
      </c>
      <c r="C65" s="109" t="s">
        <v>323</v>
      </c>
      <c r="D65" s="93" t="s">
        <v>324</v>
      </c>
      <c r="E65" s="108">
        <v>65000000</v>
      </c>
      <c r="F65" s="93" t="s">
        <v>325</v>
      </c>
      <c r="G65" s="93" t="s">
        <v>297</v>
      </c>
      <c r="H65" s="162" t="s">
        <v>109</v>
      </c>
    </row>
    <row r="66" spans="2:9" ht="41.25" customHeight="1" thickBot="1" x14ac:dyDescent="0.25">
      <c r="B66" s="166" t="s">
        <v>278</v>
      </c>
      <c r="C66" s="167" t="s">
        <v>326</v>
      </c>
      <c r="D66" s="133" t="s">
        <v>327</v>
      </c>
      <c r="E66" s="168">
        <v>3000000</v>
      </c>
      <c r="F66" s="133" t="s">
        <v>328</v>
      </c>
      <c r="G66" s="133" t="s">
        <v>314</v>
      </c>
      <c r="H66" s="169" t="s">
        <v>109</v>
      </c>
      <c r="I66" s="94" t="s">
        <v>118</v>
      </c>
    </row>
    <row r="67" spans="2:9" ht="41.25" customHeight="1" x14ac:dyDescent="0.2">
      <c r="B67" s="158" t="s">
        <v>278</v>
      </c>
      <c r="C67" s="159" t="s">
        <v>329</v>
      </c>
      <c r="D67" s="128" t="s">
        <v>327</v>
      </c>
      <c r="E67" s="160">
        <v>3000000</v>
      </c>
      <c r="F67" s="128" t="s">
        <v>325</v>
      </c>
      <c r="G67" s="128" t="s">
        <v>297</v>
      </c>
      <c r="H67" s="161" t="s">
        <v>109</v>
      </c>
    </row>
    <row r="68" spans="2:9" ht="41.25" customHeight="1" x14ac:dyDescent="0.2">
      <c r="B68" s="130" t="s">
        <v>278</v>
      </c>
      <c r="C68" s="109" t="s">
        <v>330</v>
      </c>
      <c r="D68" s="93" t="s">
        <v>331</v>
      </c>
      <c r="E68" s="108">
        <v>115000000</v>
      </c>
      <c r="F68" s="93" t="s">
        <v>325</v>
      </c>
      <c r="G68" s="93" t="s">
        <v>297</v>
      </c>
      <c r="H68" s="162" t="s">
        <v>109</v>
      </c>
    </row>
    <row r="69" spans="2:9" ht="32.25" customHeight="1" x14ac:dyDescent="0.2">
      <c r="B69" s="481" t="s">
        <v>333</v>
      </c>
      <c r="C69" s="482"/>
      <c r="D69" s="106"/>
      <c r="E69" s="113">
        <f>SUM(E51:E68)</f>
        <v>300000000</v>
      </c>
      <c r="F69" s="478" t="s">
        <v>149</v>
      </c>
      <c r="G69" s="479"/>
      <c r="H69" s="480"/>
    </row>
    <row r="70" spans="2:9" ht="15" thickBot="1" x14ac:dyDescent="0.25">
      <c r="B70" s="145"/>
      <c r="C70" s="16"/>
      <c r="D70" s="16"/>
      <c r="E70" s="16"/>
      <c r="F70" s="16"/>
      <c r="G70" s="16"/>
      <c r="H70" s="163"/>
    </row>
    <row r="71" spans="2:9" ht="18.75" thickBot="1" x14ac:dyDescent="0.25">
      <c r="B71" s="475" t="s">
        <v>356</v>
      </c>
      <c r="C71" s="476"/>
      <c r="D71" s="476"/>
      <c r="E71" s="476"/>
      <c r="F71" s="476"/>
      <c r="G71" s="476"/>
      <c r="H71" s="477"/>
    </row>
    <row r="72" spans="2:9" ht="7.5" customHeight="1" x14ac:dyDescent="0.2">
      <c r="B72" s="145"/>
      <c r="C72" s="16"/>
      <c r="D72" s="16"/>
      <c r="E72" s="16"/>
      <c r="F72" s="16"/>
      <c r="G72" s="16"/>
      <c r="H72" s="163"/>
    </row>
    <row r="73" spans="2:9" ht="32.25" customHeight="1" x14ac:dyDescent="0.2">
      <c r="B73" s="90" t="s">
        <v>278</v>
      </c>
      <c r="C73" s="109" t="s">
        <v>334</v>
      </c>
      <c r="D73" s="91">
        <v>1</v>
      </c>
      <c r="E73" s="108">
        <v>1150000</v>
      </c>
      <c r="F73" s="109" t="s">
        <v>280</v>
      </c>
      <c r="G73" s="109" t="s">
        <v>34</v>
      </c>
      <c r="H73" s="164" t="s">
        <v>357</v>
      </c>
    </row>
    <row r="74" spans="2:9" ht="32.25" customHeight="1" x14ac:dyDescent="0.2">
      <c r="B74" s="90" t="s">
        <v>278</v>
      </c>
      <c r="C74" s="109" t="s">
        <v>335</v>
      </c>
      <c r="D74" s="91">
        <v>20</v>
      </c>
      <c r="E74" s="108">
        <v>3700000</v>
      </c>
      <c r="F74" s="109" t="s">
        <v>280</v>
      </c>
      <c r="G74" s="109" t="s">
        <v>34</v>
      </c>
      <c r="H74" s="164" t="s">
        <v>357</v>
      </c>
    </row>
    <row r="75" spans="2:9" ht="32.25" customHeight="1" x14ac:dyDescent="0.2">
      <c r="B75" s="90" t="s">
        <v>278</v>
      </c>
      <c r="C75" s="109" t="s">
        <v>336</v>
      </c>
      <c r="D75" s="91" t="s">
        <v>337</v>
      </c>
      <c r="E75" s="108">
        <v>3600000</v>
      </c>
      <c r="F75" s="109" t="s">
        <v>280</v>
      </c>
      <c r="G75" s="109" t="s">
        <v>34</v>
      </c>
      <c r="H75" s="164" t="s">
        <v>357</v>
      </c>
    </row>
    <row r="76" spans="2:9" ht="32.25" customHeight="1" x14ac:dyDescent="0.2">
      <c r="B76" s="90" t="s">
        <v>278</v>
      </c>
      <c r="C76" s="109" t="s">
        <v>338</v>
      </c>
      <c r="D76" s="91" t="s">
        <v>339</v>
      </c>
      <c r="E76" s="108">
        <v>10000000</v>
      </c>
      <c r="F76" s="109" t="s">
        <v>280</v>
      </c>
      <c r="G76" s="109" t="s">
        <v>34</v>
      </c>
      <c r="H76" s="164" t="s">
        <v>357</v>
      </c>
    </row>
    <row r="77" spans="2:9" ht="32.25" customHeight="1" x14ac:dyDescent="0.2">
      <c r="B77" s="90" t="s">
        <v>278</v>
      </c>
      <c r="C77" s="109" t="s">
        <v>340</v>
      </c>
      <c r="D77" s="91" t="s">
        <v>341</v>
      </c>
      <c r="E77" s="108">
        <v>2500000</v>
      </c>
      <c r="F77" s="109" t="s">
        <v>280</v>
      </c>
      <c r="G77" s="109" t="s">
        <v>34</v>
      </c>
      <c r="H77" s="164" t="s">
        <v>357</v>
      </c>
    </row>
    <row r="78" spans="2:9" ht="32.25" customHeight="1" x14ac:dyDescent="0.2">
      <c r="B78" s="90" t="s">
        <v>278</v>
      </c>
      <c r="C78" s="109" t="s">
        <v>342</v>
      </c>
      <c r="D78" s="91" t="s">
        <v>343</v>
      </c>
      <c r="E78" s="108">
        <v>6300000</v>
      </c>
      <c r="F78" s="109" t="s">
        <v>280</v>
      </c>
      <c r="G78" s="109" t="s">
        <v>34</v>
      </c>
      <c r="H78" s="164" t="s">
        <v>357</v>
      </c>
    </row>
    <row r="79" spans="2:9" ht="32.25" customHeight="1" x14ac:dyDescent="0.2">
      <c r="B79" s="90" t="s">
        <v>278</v>
      </c>
      <c r="C79" s="109" t="s">
        <v>344</v>
      </c>
      <c r="D79" s="91" t="s">
        <v>337</v>
      </c>
      <c r="E79" s="108">
        <v>4700000</v>
      </c>
      <c r="F79" s="109" t="s">
        <v>280</v>
      </c>
      <c r="G79" s="109" t="s">
        <v>34</v>
      </c>
      <c r="H79" s="164" t="s">
        <v>357</v>
      </c>
    </row>
    <row r="80" spans="2:9" ht="32.25" customHeight="1" x14ac:dyDescent="0.2">
      <c r="B80" s="90" t="s">
        <v>278</v>
      </c>
      <c r="C80" s="109" t="s">
        <v>345</v>
      </c>
      <c r="D80" s="91" t="s">
        <v>346</v>
      </c>
      <c r="E80" s="108">
        <v>2450000</v>
      </c>
      <c r="F80" s="109" t="s">
        <v>280</v>
      </c>
      <c r="G80" s="109" t="s">
        <v>34</v>
      </c>
      <c r="H80" s="164" t="s">
        <v>357</v>
      </c>
    </row>
    <row r="81" spans="2:9" ht="32.25" customHeight="1" x14ac:dyDescent="0.2">
      <c r="B81" s="90" t="s">
        <v>278</v>
      </c>
      <c r="C81" s="109" t="s">
        <v>347</v>
      </c>
      <c r="D81" s="91" t="s">
        <v>348</v>
      </c>
      <c r="E81" s="108">
        <v>1300000</v>
      </c>
      <c r="F81" s="109" t="s">
        <v>280</v>
      </c>
      <c r="G81" s="109" t="s">
        <v>34</v>
      </c>
      <c r="H81" s="164" t="s">
        <v>357</v>
      </c>
    </row>
    <row r="82" spans="2:9" ht="32.25" customHeight="1" x14ac:dyDescent="0.2">
      <c r="B82" s="130" t="s">
        <v>278</v>
      </c>
      <c r="C82" s="109" t="s">
        <v>349</v>
      </c>
      <c r="D82" s="91" t="s">
        <v>350</v>
      </c>
      <c r="E82" s="108">
        <v>3150000</v>
      </c>
      <c r="F82" s="109" t="s">
        <v>280</v>
      </c>
      <c r="G82" s="109" t="s">
        <v>35</v>
      </c>
      <c r="H82" s="164" t="s">
        <v>357</v>
      </c>
    </row>
    <row r="83" spans="2:9" ht="32.25" customHeight="1" x14ac:dyDescent="0.2">
      <c r="B83" s="130" t="s">
        <v>278</v>
      </c>
      <c r="C83" s="109" t="s">
        <v>351</v>
      </c>
      <c r="D83" s="91" t="s">
        <v>350</v>
      </c>
      <c r="E83" s="108">
        <v>3150000</v>
      </c>
      <c r="F83" s="109" t="s">
        <v>280</v>
      </c>
      <c r="G83" s="109" t="s">
        <v>35</v>
      </c>
      <c r="H83" s="164" t="s">
        <v>357</v>
      </c>
    </row>
    <row r="84" spans="2:9" ht="40.5" customHeight="1" x14ac:dyDescent="0.2">
      <c r="B84" s="130" t="s">
        <v>278</v>
      </c>
      <c r="C84" s="109" t="s">
        <v>352</v>
      </c>
      <c r="D84" s="91" t="s">
        <v>341</v>
      </c>
      <c r="E84" s="108">
        <v>850000</v>
      </c>
      <c r="F84" s="109" t="s">
        <v>280</v>
      </c>
      <c r="G84" s="109" t="s">
        <v>35</v>
      </c>
      <c r="H84" s="164" t="s">
        <v>357</v>
      </c>
    </row>
    <row r="85" spans="2:9" ht="32.25" customHeight="1" x14ac:dyDescent="0.2">
      <c r="B85" s="130" t="s">
        <v>278</v>
      </c>
      <c r="C85" s="109" t="s">
        <v>353</v>
      </c>
      <c r="D85" s="91" t="s">
        <v>354</v>
      </c>
      <c r="E85" s="108">
        <v>5562370.2300000004</v>
      </c>
      <c r="F85" s="109" t="s">
        <v>280</v>
      </c>
      <c r="G85" s="109" t="s">
        <v>35</v>
      </c>
      <c r="H85" s="164" t="s">
        <v>357</v>
      </c>
    </row>
    <row r="86" spans="2:9" ht="32.25" customHeight="1" thickBot="1" x14ac:dyDescent="0.25">
      <c r="B86" s="194" t="s">
        <v>278</v>
      </c>
      <c r="C86" s="118" t="s">
        <v>355</v>
      </c>
      <c r="D86" s="99" t="s">
        <v>354</v>
      </c>
      <c r="E86" s="117">
        <v>5562370.2300000004</v>
      </c>
      <c r="F86" s="118" t="s">
        <v>280</v>
      </c>
      <c r="G86" s="118" t="s">
        <v>35</v>
      </c>
      <c r="H86" s="187" t="s">
        <v>357</v>
      </c>
    </row>
    <row r="87" spans="2:9" ht="30" customHeight="1" thickBot="1" x14ac:dyDescent="0.25">
      <c r="B87" s="483" t="s">
        <v>358</v>
      </c>
      <c r="C87" s="484"/>
      <c r="D87" s="188" t="s">
        <v>21</v>
      </c>
      <c r="E87" s="189">
        <f>SUM(E73:E86)</f>
        <v>53974740.460000008</v>
      </c>
      <c r="F87" s="467" t="s">
        <v>149</v>
      </c>
      <c r="G87" s="468"/>
      <c r="H87" s="469"/>
    </row>
    <row r="88" spans="2:9" ht="8.25" customHeight="1" thickBot="1" x14ac:dyDescent="0.25">
      <c r="B88" s="145"/>
      <c r="C88" s="16"/>
      <c r="D88" s="16"/>
      <c r="E88" s="16"/>
      <c r="F88" s="16"/>
      <c r="G88" s="16"/>
      <c r="H88" s="163"/>
    </row>
    <row r="89" spans="2:9" ht="25.5" customHeight="1" thickBot="1" x14ac:dyDescent="0.3">
      <c r="B89" s="190"/>
      <c r="C89" s="191" t="s">
        <v>359</v>
      </c>
      <c r="D89" s="192"/>
      <c r="E89" s="193">
        <f>E87+E69</f>
        <v>353974740.46000004</v>
      </c>
      <c r="F89" s="467" t="s">
        <v>149</v>
      </c>
      <c r="G89" s="468"/>
      <c r="H89" s="469"/>
    </row>
    <row r="90" spans="2:9" ht="15" customHeight="1" x14ac:dyDescent="0.2">
      <c r="B90" s="145"/>
      <c r="C90" s="16"/>
      <c r="D90" s="16"/>
      <c r="E90" s="16"/>
      <c r="F90" s="16"/>
      <c r="G90" s="16"/>
      <c r="H90" s="163"/>
      <c r="I90" s="466" t="s">
        <v>375</v>
      </c>
    </row>
    <row r="91" spans="2:9" ht="27" customHeight="1" thickBot="1" x14ac:dyDescent="0.25">
      <c r="B91" s="446" t="s">
        <v>360</v>
      </c>
      <c r="C91" s="447"/>
      <c r="D91" s="444">
        <f>E89+E46</f>
        <v>1390960940.46</v>
      </c>
      <c r="E91" s="445"/>
      <c r="F91" s="470" t="s">
        <v>361</v>
      </c>
      <c r="G91" s="471"/>
      <c r="H91" s="472"/>
      <c r="I91" s="466"/>
    </row>
    <row r="92" spans="2:9" x14ac:dyDescent="0.2">
      <c r="I92" s="94"/>
    </row>
  </sheetData>
  <mergeCells count="26">
    <mergeCell ref="B42:C42"/>
    <mergeCell ref="B45:C45"/>
    <mergeCell ref="A1:H1"/>
    <mergeCell ref="A3:H3"/>
    <mergeCell ref="A5:H5"/>
    <mergeCell ref="E6:E7"/>
    <mergeCell ref="F6:F7"/>
    <mergeCell ref="G6:G7"/>
    <mergeCell ref="H6:H7"/>
    <mergeCell ref="D6:D7"/>
    <mergeCell ref="C6:C7"/>
    <mergeCell ref="B6:B7"/>
    <mergeCell ref="B91:C91"/>
    <mergeCell ref="B49:H49"/>
    <mergeCell ref="F69:H69"/>
    <mergeCell ref="B69:C69"/>
    <mergeCell ref="B71:H71"/>
    <mergeCell ref="F87:H87"/>
    <mergeCell ref="B87:C87"/>
    <mergeCell ref="I28:I29"/>
    <mergeCell ref="I90:I91"/>
    <mergeCell ref="F89:H89"/>
    <mergeCell ref="F91:H91"/>
    <mergeCell ref="D91:E91"/>
    <mergeCell ref="I43:I46"/>
    <mergeCell ref="F46:H46"/>
  </mergeCells>
  <pageMargins left="0.39370078740157483" right="0.23622047244094491" top="0.23622047244094491" bottom="0.35433070866141736" header="0.23622047244094491" footer="0.31496062992125984"/>
  <pageSetup scale="7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90" zoomScaleNormal="90" workbookViewId="0">
      <selection activeCell="C62" sqref="C62:D62"/>
    </sheetView>
  </sheetViews>
  <sheetFormatPr baseColWidth="10" defaultRowHeight="14.25" x14ac:dyDescent="0.2"/>
  <cols>
    <col min="1" max="1" width="25" style="17" customWidth="1"/>
    <col min="2" max="2" width="59" style="17" customWidth="1"/>
    <col min="3" max="3" width="12.7109375" style="17" customWidth="1"/>
    <col min="4" max="4" width="18.5703125" style="23" customWidth="1"/>
    <col min="5" max="5" width="15" style="17" customWidth="1"/>
    <col min="6" max="6" width="13.42578125" style="17" customWidth="1"/>
    <col min="7" max="7" width="14.5703125" style="40" customWidth="1"/>
    <col min="8" max="8" width="3.42578125" style="156" customWidth="1"/>
    <col min="9" max="16384" width="11.42578125" style="17"/>
  </cols>
  <sheetData>
    <row r="1" spans="1:9" s="16" customFormat="1" ht="9" customHeight="1" x14ac:dyDescent="0.2">
      <c r="A1" s="510" t="s">
        <v>0</v>
      </c>
      <c r="B1" s="510"/>
      <c r="C1" s="510"/>
      <c r="D1" s="510"/>
      <c r="E1" s="510"/>
      <c r="F1" s="510"/>
      <c r="G1" s="510"/>
      <c r="H1" s="195"/>
    </row>
    <row r="2" spans="1:9" s="16" customFormat="1" ht="9" customHeight="1" x14ac:dyDescent="0.2">
      <c r="A2" s="510"/>
      <c r="B2" s="510"/>
      <c r="C2" s="510"/>
      <c r="D2" s="510"/>
      <c r="E2" s="510"/>
      <c r="F2" s="510"/>
      <c r="G2" s="510"/>
      <c r="H2" s="195"/>
    </row>
    <row r="3" spans="1:9" s="16" customFormat="1" ht="9" customHeight="1" x14ac:dyDescent="0.2">
      <c r="A3" s="511" t="str">
        <f>'II Serv Com.'!$A$3</f>
        <v>PLAN ANUAL OPERATIVO  PRESUPUESTO ORDINARIO   2019</v>
      </c>
      <c r="B3" s="511"/>
      <c r="C3" s="511"/>
      <c r="D3" s="511"/>
      <c r="E3" s="511"/>
      <c r="F3" s="511"/>
      <c r="G3" s="511"/>
      <c r="H3" s="195"/>
    </row>
    <row r="4" spans="1:9" s="16" customFormat="1" ht="9" customHeight="1" x14ac:dyDescent="0.2">
      <c r="A4" s="511"/>
      <c r="B4" s="511"/>
      <c r="C4" s="511"/>
      <c r="D4" s="511"/>
      <c r="E4" s="511"/>
      <c r="F4" s="511"/>
      <c r="G4" s="511"/>
      <c r="H4" s="195"/>
    </row>
    <row r="5" spans="1:9" s="16" customFormat="1" ht="9" customHeight="1" x14ac:dyDescent="0.25">
      <c r="A5" s="46"/>
      <c r="B5" s="46"/>
      <c r="C5" s="46"/>
      <c r="D5" s="46"/>
      <c r="E5" s="46"/>
      <c r="F5" s="46"/>
      <c r="G5" s="39"/>
      <c r="H5" s="195"/>
    </row>
    <row r="6" spans="1:9" s="16" customFormat="1" ht="2.25" customHeight="1" thickBot="1" x14ac:dyDescent="0.3">
      <c r="A6" s="46"/>
      <c r="B6" s="46"/>
      <c r="C6" s="46"/>
      <c r="D6" s="46"/>
      <c r="E6" s="46"/>
      <c r="F6" s="46"/>
      <c r="G6" s="39"/>
      <c r="H6" s="195"/>
    </row>
    <row r="7" spans="1:9" ht="21" customHeight="1" x14ac:dyDescent="0.2">
      <c r="A7" s="512" t="s">
        <v>1</v>
      </c>
      <c r="B7" s="514" t="s">
        <v>2</v>
      </c>
      <c r="C7" s="514"/>
      <c r="D7" s="514" t="s">
        <v>3</v>
      </c>
      <c r="E7" s="514" t="s">
        <v>4</v>
      </c>
      <c r="F7" s="514" t="s">
        <v>5</v>
      </c>
      <c r="G7" s="516" t="s">
        <v>40</v>
      </c>
    </row>
    <row r="8" spans="1:9" ht="26.25" customHeight="1" thickBot="1" x14ac:dyDescent="0.25">
      <c r="A8" s="513"/>
      <c r="B8" s="47" t="s">
        <v>6</v>
      </c>
      <c r="C8" s="24" t="s">
        <v>7</v>
      </c>
      <c r="D8" s="515"/>
      <c r="E8" s="515"/>
      <c r="F8" s="515"/>
      <c r="G8" s="517"/>
    </row>
    <row r="9" spans="1:9" ht="14.25" customHeight="1" x14ac:dyDescent="0.2">
      <c r="A9" s="89"/>
      <c r="B9" s="96"/>
      <c r="C9" s="51"/>
      <c r="D9" s="89"/>
      <c r="E9" s="89"/>
      <c r="F9" s="89"/>
      <c r="G9" s="58"/>
    </row>
    <row r="10" spans="1:9" ht="20.25" customHeight="1" thickBot="1" x14ac:dyDescent="0.25">
      <c r="A10" s="89"/>
      <c r="B10" s="96"/>
      <c r="C10" s="51"/>
      <c r="D10" s="89"/>
      <c r="E10" s="89"/>
      <c r="F10" s="89"/>
      <c r="G10" s="58"/>
    </row>
    <row r="11" spans="1:9" ht="18.75" customHeight="1" x14ac:dyDescent="0.2">
      <c r="A11" s="216" t="s">
        <v>362</v>
      </c>
      <c r="B11" s="217"/>
      <c r="C11" s="217"/>
      <c r="D11" s="217"/>
      <c r="E11" s="217"/>
      <c r="F11" s="217"/>
      <c r="G11" s="218"/>
    </row>
    <row r="12" spans="1:9" ht="26.25" hidden="1" customHeight="1" x14ac:dyDescent="0.2">
      <c r="A12" s="219"/>
      <c r="B12" s="220"/>
      <c r="C12" s="220"/>
      <c r="D12" s="220"/>
      <c r="E12" s="220"/>
      <c r="F12" s="220"/>
      <c r="G12" s="221"/>
    </row>
    <row r="13" spans="1:9" ht="26.25" customHeight="1" thickBot="1" x14ac:dyDescent="0.25">
      <c r="A13" s="88"/>
      <c r="B13" s="96"/>
      <c r="C13" s="51"/>
      <c r="D13" s="89"/>
      <c r="E13" s="89"/>
      <c r="F13" s="89"/>
      <c r="G13" s="129"/>
    </row>
    <row r="14" spans="1:9" ht="53.25" customHeight="1" thickBot="1" x14ac:dyDescent="0.25">
      <c r="A14" s="79" t="s">
        <v>226</v>
      </c>
      <c r="B14" s="80" t="s">
        <v>227</v>
      </c>
      <c r="C14" s="81" t="s">
        <v>228</v>
      </c>
      <c r="D14" s="83">
        <v>10000000</v>
      </c>
      <c r="E14" s="80" t="s">
        <v>49</v>
      </c>
      <c r="F14" s="82" t="s">
        <v>34</v>
      </c>
      <c r="G14" s="139" t="s">
        <v>371</v>
      </c>
    </row>
    <row r="15" spans="1:9" ht="18" customHeight="1" thickBot="1" x14ac:dyDescent="0.25">
      <c r="A15" s="89"/>
      <c r="B15" s="96"/>
      <c r="C15" s="51"/>
      <c r="D15" s="89"/>
      <c r="E15" s="89"/>
      <c r="F15" s="89"/>
      <c r="G15" s="58"/>
    </row>
    <row r="16" spans="1:9" ht="9" customHeight="1" x14ac:dyDescent="0.2">
      <c r="A16" s="216" t="s">
        <v>82</v>
      </c>
      <c r="B16" s="217"/>
      <c r="C16" s="217"/>
      <c r="D16" s="217"/>
      <c r="E16" s="217"/>
      <c r="F16" s="217"/>
      <c r="G16" s="218"/>
      <c r="H16" s="97"/>
      <c r="I16" s="34"/>
    </row>
    <row r="17" spans="1:9" ht="9" customHeight="1" x14ac:dyDescent="0.2">
      <c r="A17" s="219"/>
      <c r="B17" s="220"/>
      <c r="C17" s="220"/>
      <c r="D17" s="220"/>
      <c r="E17" s="220"/>
      <c r="F17" s="220"/>
      <c r="G17" s="221"/>
      <c r="H17" s="97"/>
      <c r="I17" s="34"/>
    </row>
    <row r="18" spans="1:9" ht="9" customHeight="1" x14ac:dyDescent="0.2">
      <c r="A18" s="85"/>
      <c r="B18" s="86"/>
      <c r="C18" s="86"/>
      <c r="D18" s="86"/>
      <c r="E18" s="86"/>
      <c r="F18" s="86"/>
      <c r="G18" s="87"/>
      <c r="H18" s="97"/>
      <c r="I18" s="76"/>
    </row>
    <row r="19" spans="1:9" ht="43.5" customHeight="1" x14ac:dyDescent="0.2">
      <c r="A19" s="130" t="s">
        <v>225</v>
      </c>
      <c r="B19" s="149" t="s">
        <v>372</v>
      </c>
      <c r="C19" s="91" t="s">
        <v>379</v>
      </c>
      <c r="D19" s="92">
        <v>27035000</v>
      </c>
      <c r="E19" s="93" t="s">
        <v>42</v>
      </c>
      <c r="F19" s="93" t="s">
        <v>30</v>
      </c>
      <c r="G19" s="137" t="s">
        <v>371</v>
      </c>
      <c r="H19" s="97"/>
      <c r="I19" s="76"/>
    </row>
    <row r="20" spans="1:9" ht="36" customHeight="1" x14ac:dyDescent="0.2">
      <c r="A20" s="130" t="s">
        <v>54</v>
      </c>
      <c r="B20" s="149" t="s">
        <v>120</v>
      </c>
      <c r="C20" s="91" t="s">
        <v>121</v>
      </c>
      <c r="D20" s="92">
        <v>4965000</v>
      </c>
      <c r="E20" s="93" t="s">
        <v>42</v>
      </c>
      <c r="F20" s="93" t="s">
        <v>30</v>
      </c>
      <c r="G20" s="137" t="s">
        <v>371</v>
      </c>
      <c r="H20" s="97"/>
      <c r="I20" s="76"/>
    </row>
    <row r="21" spans="1:9" ht="37.5" customHeight="1" x14ac:dyDescent="0.2">
      <c r="A21" s="130" t="s">
        <v>229</v>
      </c>
      <c r="B21" s="149" t="s">
        <v>230</v>
      </c>
      <c r="C21" s="91" t="s">
        <v>231</v>
      </c>
      <c r="D21" s="92">
        <v>6500000</v>
      </c>
      <c r="E21" s="93" t="s">
        <v>49</v>
      </c>
      <c r="F21" s="93" t="s">
        <v>35</v>
      </c>
      <c r="G21" s="137" t="s">
        <v>371</v>
      </c>
      <c r="H21" s="97"/>
      <c r="I21" s="76"/>
    </row>
    <row r="22" spans="1:9" ht="31.5" customHeight="1" x14ac:dyDescent="0.2">
      <c r="A22" s="130" t="s">
        <v>232</v>
      </c>
      <c r="B22" s="149" t="s">
        <v>233</v>
      </c>
      <c r="C22" s="91" t="s">
        <v>228</v>
      </c>
      <c r="D22" s="92">
        <v>4000000</v>
      </c>
      <c r="E22" s="93" t="s">
        <v>33</v>
      </c>
      <c r="F22" s="93" t="s">
        <v>34</v>
      </c>
      <c r="G22" s="137" t="s">
        <v>371</v>
      </c>
      <c r="H22" s="97"/>
      <c r="I22" s="76"/>
    </row>
    <row r="23" spans="1:9" ht="33" customHeight="1" x14ac:dyDescent="0.2">
      <c r="A23" s="130" t="s">
        <v>234</v>
      </c>
      <c r="B23" s="149" t="s">
        <v>235</v>
      </c>
      <c r="C23" s="91" t="s">
        <v>236</v>
      </c>
      <c r="D23" s="92">
        <v>4000000</v>
      </c>
      <c r="E23" s="93" t="s">
        <v>49</v>
      </c>
      <c r="F23" s="93" t="s">
        <v>35</v>
      </c>
      <c r="G23" s="137" t="s">
        <v>371</v>
      </c>
      <c r="H23" s="97"/>
      <c r="I23" s="76"/>
    </row>
    <row r="24" spans="1:9" ht="37.5" customHeight="1" x14ac:dyDescent="0.2">
      <c r="A24" s="130" t="s">
        <v>237</v>
      </c>
      <c r="B24" s="149" t="s">
        <v>238</v>
      </c>
      <c r="C24" s="91" t="s">
        <v>239</v>
      </c>
      <c r="D24" s="92">
        <v>4000000</v>
      </c>
      <c r="E24" s="93" t="s">
        <v>49</v>
      </c>
      <c r="F24" s="93" t="s">
        <v>35</v>
      </c>
      <c r="G24" s="137" t="s">
        <v>371</v>
      </c>
      <c r="H24" s="97"/>
      <c r="I24" s="76"/>
    </row>
    <row r="25" spans="1:9" ht="32.25" customHeight="1" x14ac:dyDescent="0.2">
      <c r="A25" s="130" t="s">
        <v>55</v>
      </c>
      <c r="B25" s="149" t="s">
        <v>123</v>
      </c>
      <c r="C25" s="91" t="s">
        <v>121</v>
      </c>
      <c r="D25" s="92">
        <v>4850000</v>
      </c>
      <c r="E25" s="93" t="s">
        <v>42</v>
      </c>
      <c r="F25" s="93" t="s">
        <v>30</v>
      </c>
      <c r="G25" s="137" t="s">
        <v>371</v>
      </c>
      <c r="H25" s="97"/>
      <c r="I25" s="76"/>
    </row>
    <row r="26" spans="1:9" ht="42.75" customHeight="1" x14ac:dyDescent="0.2">
      <c r="A26" s="130" t="s">
        <v>240</v>
      </c>
      <c r="B26" s="149" t="s">
        <v>241</v>
      </c>
      <c r="C26" s="91" t="s">
        <v>242</v>
      </c>
      <c r="D26" s="92">
        <v>10000000</v>
      </c>
      <c r="E26" s="93" t="s">
        <v>49</v>
      </c>
      <c r="F26" s="93" t="s">
        <v>35</v>
      </c>
      <c r="G26" s="137" t="s">
        <v>371</v>
      </c>
      <c r="H26" s="97"/>
      <c r="I26" s="76"/>
    </row>
    <row r="27" spans="1:9" ht="37.5" customHeight="1" x14ac:dyDescent="0.2">
      <c r="A27" s="130" t="s">
        <v>243</v>
      </c>
      <c r="B27" s="149" t="s">
        <v>244</v>
      </c>
      <c r="C27" s="91" t="s">
        <v>39</v>
      </c>
      <c r="D27" s="92">
        <v>5000000</v>
      </c>
      <c r="E27" s="93" t="s">
        <v>49</v>
      </c>
      <c r="F27" s="93" t="s">
        <v>34</v>
      </c>
      <c r="G27" s="137" t="s">
        <v>371</v>
      </c>
      <c r="H27" s="97"/>
      <c r="I27" s="76"/>
    </row>
    <row r="28" spans="1:9" ht="43.5" customHeight="1" x14ac:dyDescent="0.2">
      <c r="A28" s="130" t="s">
        <v>245</v>
      </c>
      <c r="B28" s="149" t="s">
        <v>246</v>
      </c>
      <c r="C28" s="91" t="s">
        <v>247</v>
      </c>
      <c r="D28" s="92">
        <v>5000000</v>
      </c>
      <c r="E28" s="93" t="s">
        <v>33</v>
      </c>
      <c r="F28" s="93" t="s">
        <v>34</v>
      </c>
      <c r="G28" s="137" t="s">
        <v>371</v>
      </c>
      <c r="H28" s="97"/>
      <c r="I28" s="76"/>
    </row>
    <row r="29" spans="1:9" ht="44.25" customHeight="1" x14ac:dyDescent="0.2">
      <c r="A29" s="130" t="s">
        <v>248</v>
      </c>
      <c r="B29" s="149" t="s">
        <v>249</v>
      </c>
      <c r="C29" s="91" t="s">
        <v>250</v>
      </c>
      <c r="D29" s="92">
        <v>4650000</v>
      </c>
      <c r="E29" s="93" t="s">
        <v>49</v>
      </c>
      <c r="F29" s="93" t="s">
        <v>35</v>
      </c>
      <c r="G29" s="137" t="s">
        <v>371</v>
      </c>
      <c r="H29" s="97"/>
      <c r="I29" s="76"/>
    </row>
    <row r="30" spans="1:9" ht="38.25" x14ac:dyDescent="0.2">
      <c r="A30" s="130" t="s">
        <v>251</v>
      </c>
      <c r="B30" s="149" t="s">
        <v>252</v>
      </c>
      <c r="C30" s="91" t="s">
        <v>253</v>
      </c>
      <c r="D30" s="92">
        <v>2500000</v>
      </c>
      <c r="E30" s="93" t="s">
        <v>33</v>
      </c>
      <c r="F30" s="93" t="s">
        <v>35</v>
      </c>
      <c r="G30" s="137" t="s">
        <v>371</v>
      </c>
      <c r="H30" s="97"/>
      <c r="I30" s="76"/>
    </row>
    <row r="31" spans="1:9" ht="48" customHeight="1" thickBot="1" x14ac:dyDescent="0.25">
      <c r="A31" s="132" t="s">
        <v>254</v>
      </c>
      <c r="B31" s="202" t="s">
        <v>255</v>
      </c>
      <c r="C31" s="134" t="s">
        <v>256</v>
      </c>
      <c r="D31" s="135">
        <v>1500000</v>
      </c>
      <c r="E31" s="133" t="s">
        <v>33</v>
      </c>
      <c r="F31" s="133" t="s">
        <v>35</v>
      </c>
      <c r="G31" s="138" t="s">
        <v>371</v>
      </c>
      <c r="H31" s="157" t="s">
        <v>135</v>
      </c>
      <c r="I31" s="76"/>
    </row>
    <row r="32" spans="1:9" ht="38.25" customHeight="1" x14ac:dyDescent="0.2">
      <c r="A32" s="158" t="s">
        <v>125</v>
      </c>
      <c r="B32" s="197" t="s">
        <v>126</v>
      </c>
      <c r="C32" s="183" t="s">
        <v>124</v>
      </c>
      <c r="D32" s="198">
        <v>3500000</v>
      </c>
      <c r="E32" s="128" t="s">
        <v>33</v>
      </c>
      <c r="F32" s="128" t="s">
        <v>34</v>
      </c>
      <c r="G32" s="199" t="s">
        <v>371</v>
      </c>
      <c r="H32" s="157"/>
      <c r="I32" s="76"/>
    </row>
    <row r="33" spans="1:9" ht="32.25" customHeight="1" x14ac:dyDescent="0.2">
      <c r="A33" s="130" t="s">
        <v>36</v>
      </c>
      <c r="B33" s="149" t="s">
        <v>274</v>
      </c>
      <c r="C33" s="91" t="s">
        <v>275</v>
      </c>
      <c r="D33" s="92">
        <v>8300000</v>
      </c>
      <c r="E33" s="93" t="s">
        <v>42</v>
      </c>
      <c r="F33" s="93" t="s">
        <v>30</v>
      </c>
      <c r="G33" s="137" t="s">
        <v>371</v>
      </c>
      <c r="H33" s="97"/>
      <c r="I33" s="76"/>
    </row>
    <row r="34" spans="1:9" ht="38.25" customHeight="1" x14ac:dyDescent="0.2">
      <c r="A34" s="506" t="s">
        <v>131</v>
      </c>
      <c r="B34" s="149" t="s">
        <v>257</v>
      </c>
      <c r="C34" s="91"/>
      <c r="D34" s="92">
        <v>5660000</v>
      </c>
      <c r="E34" s="93" t="s">
        <v>30</v>
      </c>
      <c r="F34" s="93" t="s">
        <v>30</v>
      </c>
      <c r="G34" s="504" t="s">
        <v>132</v>
      </c>
      <c r="H34" s="97"/>
      <c r="I34" s="76"/>
    </row>
    <row r="35" spans="1:9" ht="38.25" customHeight="1" x14ac:dyDescent="0.2">
      <c r="A35" s="506"/>
      <c r="B35" s="149" t="s">
        <v>258</v>
      </c>
      <c r="C35" s="91" t="s">
        <v>259</v>
      </c>
      <c r="D35" s="92">
        <v>2665000</v>
      </c>
      <c r="E35" s="93" t="s">
        <v>33</v>
      </c>
      <c r="F35" s="93" t="s">
        <v>34</v>
      </c>
      <c r="G35" s="505"/>
      <c r="H35" s="97"/>
      <c r="I35" s="76"/>
    </row>
    <row r="36" spans="1:9" ht="49.5" customHeight="1" x14ac:dyDescent="0.2">
      <c r="A36" s="506" t="s">
        <v>260</v>
      </c>
      <c r="B36" s="149" t="s">
        <v>257</v>
      </c>
      <c r="C36" s="91"/>
      <c r="D36" s="92">
        <v>2885000</v>
      </c>
      <c r="E36" s="93" t="s">
        <v>30</v>
      </c>
      <c r="F36" s="93" t="s">
        <v>30</v>
      </c>
      <c r="G36" s="504" t="s">
        <v>261</v>
      </c>
      <c r="H36" s="97"/>
      <c r="I36" s="76"/>
    </row>
    <row r="37" spans="1:9" ht="49.5" customHeight="1" x14ac:dyDescent="0.2">
      <c r="A37" s="506"/>
      <c r="B37" s="149" t="s">
        <v>258</v>
      </c>
      <c r="C37" s="91" t="s">
        <v>259</v>
      </c>
      <c r="D37" s="92">
        <v>1845000</v>
      </c>
      <c r="E37" s="93" t="s">
        <v>33</v>
      </c>
      <c r="F37" s="93" t="s">
        <v>34</v>
      </c>
      <c r="G37" s="505"/>
      <c r="H37" s="97"/>
      <c r="I37" s="76"/>
    </row>
    <row r="38" spans="1:9" ht="38.25" customHeight="1" x14ac:dyDescent="0.2">
      <c r="A38" s="506" t="s">
        <v>127</v>
      </c>
      <c r="B38" s="149" t="s">
        <v>262</v>
      </c>
      <c r="C38" s="91" t="s">
        <v>263</v>
      </c>
      <c r="D38" s="92">
        <v>1480000</v>
      </c>
      <c r="E38" s="93" t="s">
        <v>49</v>
      </c>
      <c r="F38" s="93" t="s">
        <v>35</v>
      </c>
      <c r="G38" s="504" t="s">
        <v>128</v>
      </c>
      <c r="H38" s="97"/>
      <c r="I38" s="76"/>
    </row>
    <row r="39" spans="1:9" ht="38.25" customHeight="1" x14ac:dyDescent="0.2">
      <c r="A39" s="506"/>
      <c r="B39" s="149" t="s">
        <v>258</v>
      </c>
      <c r="C39" s="91" t="s">
        <v>259</v>
      </c>
      <c r="D39" s="92">
        <v>500000</v>
      </c>
      <c r="E39" s="93" t="s">
        <v>33</v>
      </c>
      <c r="F39" s="93" t="s">
        <v>34</v>
      </c>
      <c r="G39" s="505"/>
      <c r="H39" s="97"/>
      <c r="I39" s="76"/>
    </row>
    <row r="40" spans="1:9" ht="41.25" customHeight="1" x14ac:dyDescent="0.2">
      <c r="A40" s="506" t="s">
        <v>129</v>
      </c>
      <c r="B40" s="149" t="s">
        <v>264</v>
      </c>
      <c r="C40" s="91" t="s">
        <v>265</v>
      </c>
      <c r="D40" s="92">
        <v>3900000</v>
      </c>
      <c r="E40" s="93" t="s">
        <v>49</v>
      </c>
      <c r="F40" s="93" t="s">
        <v>35</v>
      </c>
      <c r="G40" s="504" t="s">
        <v>130</v>
      </c>
      <c r="H40" s="97"/>
      <c r="I40" s="76"/>
    </row>
    <row r="41" spans="1:9" ht="36" customHeight="1" x14ac:dyDescent="0.2">
      <c r="A41" s="506"/>
      <c r="B41" s="149" t="s">
        <v>258</v>
      </c>
      <c r="C41" s="91" t="s">
        <v>259</v>
      </c>
      <c r="D41" s="92">
        <v>1000000</v>
      </c>
      <c r="E41" s="93" t="s">
        <v>33</v>
      </c>
      <c r="F41" s="93" t="s">
        <v>34</v>
      </c>
      <c r="G41" s="505"/>
      <c r="H41" s="97"/>
      <c r="I41" s="76"/>
    </row>
    <row r="42" spans="1:9" ht="46.5" customHeight="1" x14ac:dyDescent="0.2">
      <c r="A42" s="130" t="s">
        <v>133</v>
      </c>
      <c r="B42" s="149" t="s">
        <v>266</v>
      </c>
      <c r="C42" s="91" t="s">
        <v>267</v>
      </c>
      <c r="D42" s="92">
        <v>1500000</v>
      </c>
      <c r="E42" s="93" t="s">
        <v>33</v>
      </c>
      <c r="F42" s="93" t="s">
        <v>35</v>
      </c>
      <c r="G42" s="137" t="s">
        <v>134</v>
      </c>
      <c r="H42" s="97"/>
      <c r="I42" s="76"/>
    </row>
    <row r="43" spans="1:9" ht="39.75" customHeight="1" x14ac:dyDescent="0.2">
      <c r="A43" s="130" t="s">
        <v>268</v>
      </c>
      <c r="B43" s="149" t="s">
        <v>270</v>
      </c>
      <c r="C43" s="91">
        <v>4</v>
      </c>
      <c r="D43" s="92">
        <v>9235431.9600000009</v>
      </c>
      <c r="E43" s="93" t="s">
        <v>273</v>
      </c>
      <c r="F43" s="93" t="s">
        <v>30</v>
      </c>
      <c r="G43" s="137" t="s">
        <v>272</v>
      </c>
      <c r="H43" s="97"/>
      <c r="I43" s="76"/>
    </row>
    <row r="44" spans="1:9" ht="47.25" customHeight="1" x14ac:dyDescent="0.2">
      <c r="A44" s="130" t="s">
        <v>269</v>
      </c>
      <c r="B44" s="149" t="s">
        <v>271</v>
      </c>
      <c r="C44" s="91">
        <v>4</v>
      </c>
      <c r="D44" s="92">
        <v>924966.72</v>
      </c>
      <c r="E44" s="93" t="s">
        <v>30</v>
      </c>
      <c r="F44" s="93" t="s">
        <v>30</v>
      </c>
      <c r="G44" s="137" t="s">
        <v>272</v>
      </c>
      <c r="H44" s="97"/>
      <c r="I44" s="76"/>
    </row>
    <row r="45" spans="1:9" ht="15.75" customHeight="1" x14ac:dyDescent="0.2">
      <c r="A45" s="293" t="s">
        <v>91</v>
      </c>
      <c r="B45" s="294"/>
      <c r="C45" s="295"/>
      <c r="D45" s="518">
        <f>SUM(D19:D44)</f>
        <v>127395398.68000001</v>
      </c>
      <c r="E45" s="519"/>
      <c r="F45" s="507" t="s">
        <v>10</v>
      </c>
      <c r="G45" s="508"/>
      <c r="H45" s="466"/>
      <c r="I45" s="34"/>
    </row>
    <row r="46" spans="1:9" ht="15.75" customHeight="1" x14ac:dyDescent="0.2">
      <c r="A46" s="293"/>
      <c r="B46" s="294"/>
      <c r="C46" s="295"/>
      <c r="D46" s="518"/>
      <c r="E46" s="519"/>
      <c r="F46" s="507"/>
      <c r="G46" s="508"/>
      <c r="H46" s="466"/>
      <c r="I46" s="34"/>
    </row>
    <row r="47" spans="1:9" ht="2.25" customHeight="1" thickBot="1" x14ac:dyDescent="0.25">
      <c r="A47" s="36"/>
      <c r="B47" s="37"/>
      <c r="C47" s="37"/>
      <c r="D47" s="520"/>
      <c r="E47" s="521"/>
      <c r="F47" s="414"/>
      <c r="G47" s="509"/>
      <c r="H47" s="97"/>
      <c r="I47" s="34"/>
    </row>
    <row r="48" spans="1:9" ht="100.5" customHeight="1" thickBot="1" x14ac:dyDescent="0.25">
      <c r="A48" s="36"/>
      <c r="B48" s="37"/>
      <c r="C48" s="37"/>
      <c r="D48" s="200"/>
      <c r="E48" s="98"/>
      <c r="F48" s="98"/>
      <c r="G48" s="201"/>
      <c r="H48" s="97" t="s">
        <v>151</v>
      </c>
      <c r="I48" s="34"/>
    </row>
    <row r="49" spans="1:8" ht="33.75" customHeight="1" thickBot="1" x14ac:dyDescent="0.25">
      <c r="A49" s="475" t="s">
        <v>367</v>
      </c>
      <c r="B49" s="476"/>
      <c r="C49" s="476"/>
      <c r="D49" s="476"/>
      <c r="E49" s="476"/>
      <c r="F49" s="476"/>
      <c r="G49" s="477"/>
    </row>
    <row r="50" spans="1:8" x14ac:dyDescent="0.2">
      <c r="A50" s="145"/>
      <c r="B50" s="16"/>
      <c r="C50" s="16"/>
      <c r="D50" s="142"/>
      <c r="E50" s="16"/>
      <c r="F50" s="16"/>
      <c r="G50" s="146"/>
    </row>
    <row r="51" spans="1:8" ht="37.5" customHeight="1" x14ac:dyDescent="0.2">
      <c r="A51" s="147" t="s">
        <v>278</v>
      </c>
      <c r="B51" s="109" t="s">
        <v>281</v>
      </c>
      <c r="C51" s="91">
        <v>1</v>
      </c>
      <c r="D51" s="108">
        <v>4000000</v>
      </c>
      <c r="E51" s="93" t="s">
        <v>280</v>
      </c>
      <c r="F51" s="93" t="s">
        <v>34</v>
      </c>
      <c r="G51" s="137" t="s">
        <v>371</v>
      </c>
    </row>
    <row r="52" spans="1:8" ht="32.25" customHeight="1" x14ac:dyDescent="0.2">
      <c r="A52" s="147" t="s">
        <v>278</v>
      </c>
      <c r="B52" s="109" t="s">
        <v>282</v>
      </c>
      <c r="C52" s="91">
        <v>1</v>
      </c>
      <c r="D52" s="108">
        <v>1000000</v>
      </c>
      <c r="E52" s="93" t="s">
        <v>280</v>
      </c>
      <c r="F52" s="93" t="s">
        <v>34</v>
      </c>
      <c r="G52" s="137" t="s">
        <v>371</v>
      </c>
    </row>
    <row r="53" spans="1:8" ht="69" customHeight="1" x14ac:dyDescent="0.2">
      <c r="A53" s="147" t="s">
        <v>283</v>
      </c>
      <c r="B53" s="109" t="s">
        <v>363</v>
      </c>
      <c r="C53" s="91">
        <v>12</v>
      </c>
      <c r="D53" s="108">
        <v>5091793</v>
      </c>
      <c r="E53" s="93" t="s">
        <v>30</v>
      </c>
      <c r="F53" s="93" t="s">
        <v>30</v>
      </c>
      <c r="G53" s="137" t="s">
        <v>371</v>
      </c>
    </row>
    <row r="54" spans="1:8" ht="35.25" customHeight="1" x14ac:dyDescent="0.2">
      <c r="A54" s="147" t="s">
        <v>278</v>
      </c>
      <c r="B54" s="109" t="s">
        <v>364</v>
      </c>
      <c r="C54" s="91">
        <v>1</v>
      </c>
      <c r="D54" s="108">
        <v>853622.89</v>
      </c>
      <c r="E54" s="93" t="s">
        <v>280</v>
      </c>
      <c r="F54" s="93" t="s">
        <v>34</v>
      </c>
      <c r="G54" s="137" t="s">
        <v>130</v>
      </c>
    </row>
    <row r="55" spans="1:8" ht="42.75" customHeight="1" x14ac:dyDescent="0.2">
      <c r="A55" s="148" t="s">
        <v>283</v>
      </c>
      <c r="B55" s="109" t="s">
        <v>284</v>
      </c>
      <c r="C55" s="91">
        <v>6</v>
      </c>
      <c r="D55" s="108">
        <v>6000000</v>
      </c>
      <c r="E55" s="93" t="s">
        <v>30</v>
      </c>
      <c r="F55" s="93" t="s">
        <v>30</v>
      </c>
      <c r="G55" s="137" t="s">
        <v>371</v>
      </c>
    </row>
    <row r="56" spans="1:8" ht="40.5" customHeight="1" x14ac:dyDescent="0.2">
      <c r="A56" s="147" t="s">
        <v>278</v>
      </c>
      <c r="B56" s="109" t="s">
        <v>365</v>
      </c>
      <c r="C56" s="91">
        <v>2</v>
      </c>
      <c r="D56" s="108">
        <v>3476110.5</v>
      </c>
      <c r="E56" s="93" t="s">
        <v>280</v>
      </c>
      <c r="F56" s="93" t="s">
        <v>34</v>
      </c>
      <c r="G56" s="137" t="s">
        <v>132</v>
      </c>
    </row>
    <row r="57" spans="1:8" ht="36.75" customHeight="1" x14ac:dyDescent="0.2">
      <c r="A57" s="147" t="s">
        <v>278</v>
      </c>
      <c r="B57" s="109" t="s">
        <v>366</v>
      </c>
      <c r="C57" s="91">
        <v>1</v>
      </c>
      <c r="D57" s="108">
        <v>132000</v>
      </c>
      <c r="E57" s="93" t="s">
        <v>280</v>
      </c>
      <c r="F57" s="93" t="s">
        <v>34</v>
      </c>
      <c r="G57" s="137" t="s">
        <v>128</v>
      </c>
    </row>
    <row r="58" spans="1:8" ht="37.5" customHeight="1" thickBot="1" x14ac:dyDescent="0.25">
      <c r="A58" s="186" t="s">
        <v>283</v>
      </c>
      <c r="B58" s="118" t="s">
        <v>285</v>
      </c>
      <c r="C58" s="99">
        <v>1</v>
      </c>
      <c r="D58" s="117">
        <v>750000</v>
      </c>
      <c r="E58" s="95" t="s">
        <v>115</v>
      </c>
      <c r="F58" s="95" t="s">
        <v>115</v>
      </c>
      <c r="G58" s="143" t="s">
        <v>371</v>
      </c>
    </row>
    <row r="59" spans="1:8" ht="43.5" customHeight="1" thickBot="1" x14ac:dyDescent="0.25">
      <c r="A59" s="502" t="s">
        <v>370</v>
      </c>
      <c r="B59" s="503"/>
      <c r="C59" s="503"/>
      <c r="D59" s="196">
        <f>SUM(D51:D58)</f>
        <v>21303526.390000001</v>
      </c>
      <c r="E59" s="500" t="s">
        <v>369</v>
      </c>
      <c r="F59" s="500"/>
      <c r="G59" s="501"/>
    </row>
    <row r="60" spans="1:8" ht="14.25" customHeight="1" x14ac:dyDescent="0.2">
      <c r="A60" s="141"/>
      <c r="B60" s="15"/>
      <c r="C60" s="15"/>
      <c r="D60" s="142"/>
      <c r="E60" s="140"/>
      <c r="F60" s="140"/>
      <c r="G60" s="144"/>
    </row>
    <row r="61" spans="1:8" ht="15" customHeight="1" thickBot="1" x14ac:dyDescent="0.25">
      <c r="E61" s="140"/>
      <c r="F61" s="140"/>
      <c r="G61" s="144"/>
    </row>
    <row r="62" spans="1:8" ht="31.5" customHeight="1" thickBot="1" x14ac:dyDescent="0.25">
      <c r="A62" s="495" t="s">
        <v>368</v>
      </c>
      <c r="B62" s="496"/>
      <c r="C62" s="497">
        <f>+D59+D45</f>
        <v>148698925.06999999</v>
      </c>
      <c r="D62" s="497"/>
      <c r="E62" s="498" t="s">
        <v>361</v>
      </c>
      <c r="F62" s="498"/>
      <c r="G62" s="499"/>
    </row>
    <row r="63" spans="1:8" ht="153.75" customHeight="1" x14ac:dyDescent="0.2"/>
    <row r="64" spans="1:8" ht="25.5" x14ac:dyDescent="0.2">
      <c r="H64" s="97" t="s">
        <v>376</v>
      </c>
    </row>
  </sheetData>
  <mergeCells count="28">
    <mergeCell ref="F45:G47"/>
    <mergeCell ref="A1:G2"/>
    <mergeCell ref="A3:G4"/>
    <mergeCell ref="A7:A8"/>
    <mergeCell ref="B7:C7"/>
    <mergeCell ref="D7:D8"/>
    <mergeCell ref="E7:E8"/>
    <mergeCell ref="F7:F8"/>
    <mergeCell ref="G7:G8"/>
    <mergeCell ref="D45:E47"/>
    <mergeCell ref="A38:A39"/>
    <mergeCell ref="A40:A41"/>
    <mergeCell ref="H45:H46"/>
    <mergeCell ref="A45:C46"/>
    <mergeCell ref="A11:G12"/>
    <mergeCell ref="A49:G49"/>
    <mergeCell ref="A62:B62"/>
    <mergeCell ref="C62:D62"/>
    <mergeCell ref="E62:G62"/>
    <mergeCell ref="E59:G59"/>
    <mergeCell ref="A59:C59"/>
    <mergeCell ref="G38:G39"/>
    <mergeCell ref="G34:G35"/>
    <mergeCell ref="G36:G37"/>
    <mergeCell ref="G40:G41"/>
    <mergeCell ref="A16:G17"/>
    <mergeCell ref="A34:A35"/>
    <mergeCell ref="A36:A37"/>
  </mergeCells>
  <pageMargins left="0.43307086614173229" right="0.43307086614173229" top="0.27559055118110237" bottom="0.31496062992125984" header="0.27559055118110237" footer="0.31496062992125984"/>
  <pageSetup scale="75"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workbookViewId="0">
      <selection activeCell="D14" sqref="D14"/>
    </sheetView>
  </sheetViews>
  <sheetFormatPr baseColWidth="10" defaultRowHeight="15" x14ac:dyDescent="0.25"/>
  <cols>
    <col min="1" max="1" width="28" style="203" customWidth="1"/>
    <col min="2" max="2" width="16.85546875" style="203" bestFit="1" customWidth="1"/>
    <col min="3" max="3" width="18.140625" customWidth="1"/>
    <col min="4" max="4" width="14.140625" bestFit="1" customWidth="1"/>
  </cols>
  <sheetData>
    <row r="2" spans="1:4" x14ac:dyDescent="0.25">
      <c r="A2" s="203">
        <f>'I Admi'!$J$47</f>
        <v>282630616.61000001</v>
      </c>
      <c r="C2" s="203">
        <v>282630616.60600501</v>
      </c>
      <c r="D2" s="203">
        <f>+A2-C2</f>
        <v>3.9950013160705566E-3</v>
      </c>
    </row>
    <row r="3" spans="1:4" x14ac:dyDescent="0.25">
      <c r="A3" s="203">
        <f>'II Serv Com.'!$J$139</f>
        <v>280668053.38999999</v>
      </c>
      <c r="C3" s="203">
        <v>280668053.38999999</v>
      </c>
      <c r="D3" s="203">
        <f t="shared" ref="D3:D4" si="0">+A3-C3</f>
        <v>0</v>
      </c>
    </row>
    <row r="4" spans="1:4" x14ac:dyDescent="0.25">
      <c r="A4" s="203">
        <f>+A5+A7+A8+A6</f>
        <v>1555159865.53</v>
      </c>
      <c r="C4" s="203">
        <v>1555159865.53</v>
      </c>
      <c r="D4" s="203">
        <f t="shared" si="0"/>
        <v>0</v>
      </c>
    </row>
    <row r="5" spans="1:4" x14ac:dyDescent="0.25">
      <c r="A5" s="203">
        <f>'III Edificios'!$F$20</f>
        <v>5500000</v>
      </c>
      <c r="B5" s="203">
        <v>5500000</v>
      </c>
      <c r="C5" s="204">
        <f t="shared" ref="C5:C8" si="1">+A5-B5</f>
        <v>0</v>
      </c>
      <c r="D5" s="203"/>
    </row>
    <row r="6" spans="1:4" x14ac:dyDescent="0.25">
      <c r="A6" s="203">
        <v>10000000</v>
      </c>
      <c r="B6" s="203">
        <v>10000000</v>
      </c>
      <c r="C6" s="204">
        <f t="shared" si="1"/>
        <v>0</v>
      </c>
      <c r="D6" s="203"/>
    </row>
    <row r="7" spans="1:4" x14ac:dyDescent="0.25">
      <c r="A7" s="203">
        <f>'III  VIAS COMUN'!$D$91</f>
        <v>1390960940.46</v>
      </c>
      <c r="B7" s="203">
        <v>1390960940.46</v>
      </c>
      <c r="C7" s="204">
        <f t="shared" si="1"/>
        <v>0</v>
      </c>
      <c r="D7" s="203"/>
    </row>
    <row r="8" spans="1:4" x14ac:dyDescent="0.25">
      <c r="A8" s="203">
        <f>'III otros proyectos'!$C$62</f>
        <v>148698925.06999999</v>
      </c>
      <c r="B8" s="203">
        <v>148698925.06999999</v>
      </c>
      <c r="C8" s="204">
        <f t="shared" si="1"/>
        <v>0</v>
      </c>
    </row>
    <row r="9" spans="1:4" x14ac:dyDescent="0.25">
      <c r="A9" s="203">
        <f>SUM(A2:A8)</f>
        <v>3673618401.0599999</v>
      </c>
    </row>
    <row r="11" spans="1:4" x14ac:dyDescent="0.25">
      <c r="A11" s="203">
        <v>2118458535.53</v>
      </c>
    </row>
    <row r="12" spans="1:4" x14ac:dyDescent="0.25">
      <c r="A12" s="203">
        <f>+A9-A11</f>
        <v>1555159865.53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Portada</vt:lpstr>
      <vt:lpstr>Indice PAO</vt:lpstr>
      <vt:lpstr>I Admi</vt:lpstr>
      <vt:lpstr>II Serv Com.</vt:lpstr>
      <vt:lpstr>III Edificios</vt:lpstr>
      <vt:lpstr>III  VIAS COMUN</vt:lpstr>
      <vt:lpstr>III otros proyectos</vt:lpstr>
      <vt:lpstr>Hoja1</vt:lpstr>
      <vt:lpstr>'I Admi'!Área_de_impresión</vt:lpstr>
      <vt:lpstr>'II Serv Com.'!Área_de_impresión</vt:lpstr>
      <vt:lpstr>'III  VIAS COMUN'!Área_de_impresión</vt:lpstr>
      <vt:lpstr>'III Edificios'!Área_de_impresión</vt:lpstr>
      <vt:lpstr>'III otros proyectos'!Área_de_impresión</vt:lpstr>
      <vt:lpstr>Portada!Área_de_impresión</vt:lpstr>
      <vt:lpstr>'II Serv Com.'!Títulos_a_imprimir</vt:lpstr>
      <vt:lpstr>'III  VIAS COMUN'!Títulos_a_imprimir</vt:lpstr>
      <vt:lpstr>'III otros proyectos'!Títulos_a_imprimir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2023-01-20T19:39:43Z</dcterms:modified>
</cp:coreProperties>
</file>